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ily Enrollment Reports\Quarterly Summery\20152\"/>
    </mc:Choice>
  </mc:AlternateContent>
  <bookViews>
    <workbookView xWindow="0" yWindow="0" windowWidth="19440" windowHeight="81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F13" i="1" l="1"/>
  <c r="AG6" i="1" l="1"/>
  <c r="Z13" i="1" l="1"/>
  <c r="X14" i="1" l="1"/>
  <c r="AA13" i="1" l="1"/>
  <c r="AA6" i="1"/>
  <c r="AB6" i="1"/>
  <c r="AA7" i="1"/>
  <c r="AB7" i="1"/>
  <c r="AA8" i="1"/>
  <c r="AB8" i="1"/>
  <c r="AA9" i="1"/>
  <c r="AB9" i="1"/>
  <c r="AA10" i="1"/>
  <c r="AB10" i="1"/>
  <c r="AA11" i="1"/>
  <c r="AB11" i="1"/>
  <c r="AA12" i="1"/>
  <c r="AB12" i="1"/>
  <c r="AB13" i="1"/>
  <c r="Q6" i="1" l="1"/>
  <c r="Q14" i="1"/>
  <c r="M6" i="1"/>
  <c r="M7" i="1"/>
  <c r="M8" i="1"/>
  <c r="M9" i="1"/>
  <c r="M10" i="1"/>
  <c r="M11" i="1"/>
  <c r="M12" i="1"/>
  <c r="M13" i="1"/>
  <c r="Q7" i="1"/>
  <c r="Q8" i="1"/>
  <c r="Q9" i="1"/>
  <c r="Q10" i="1"/>
  <c r="Q11" i="1"/>
  <c r="Q13" i="1"/>
  <c r="I14" i="1"/>
  <c r="J12" i="1"/>
  <c r="K6" i="1"/>
  <c r="AK6" i="1"/>
  <c r="K7" i="1"/>
  <c r="J6" i="1"/>
  <c r="T17" i="1"/>
  <c r="T13" i="1"/>
  <c r="T12" i="1"/>
  <c r="T11" i="1"/>
  <c r="T10" i="1"/>
  <c r="T9" i="1"/>
  <c r="T8" i="1"/>
  <c r="T7" i="1"/>
  <c r="T6" i="1"/>
  <c r="AA17" i="1"/>
  <c r="AG17" i="1"/>
  <c r="AG13" i="1"/>
  <c r="AG12" i="1"/>
  <c r="AG11" i="1"/>
  <c r="AG10" i="1"/>
  <c r="AG9" i="1"/>
  <c r="AG8" i="1"/>
  <c r="AG7" i="1"/>
  <c r="G17" i="1"/>
  <c r="G13" i="1"/>
  <c r="G12" i="1"/>
  <c r="G11" i="1"/>
  <c r="G10" i="1"/>
  <c r="G9" i="1"/>
  <c r="G8" i="1"/>
  <c r="G7" i="1"/>
  <c r="G6" i="1"/>
  <c r="J17" i="1"/>
  <c r="J13" i="1"/>
  <c r="J11" i="1"/>
  <c r="J10" i="1"/>
  <c r="J9" i="1"/>
  <c r="J8" i="1"/>
  <c r="J7" i="1"/>
  <c r="AH17" i="1"/>
  <c r="AH13" i="1"/>
  <c r="AH12" i="1"/>
  <c r="AH11" i="1"/>
  <c r="AH10" i="1"/>
  <c r="AH9" i="1"/>
  <c r="AH8" i="1"/>
  <c r="AH7" i="1"/>
  <c r="AH6" i="1"/>
  <c r="AB17" i="1"/>
  <c r="U17" i="1"/>
  <c r="U13" i="1"/>
  <c r="U12" i="1"/>
  <c r="U11" i="1"/>
  <c r="U10" i="1"/>
  <c r="U9" i="1"/>
  <c r="U8" i="1"/>
  <c r="U7" i="1"/>
  <c r="U6" i="1"/>
  <c r="AE14" i="1"/>
  <c r="AE16" i="1" s="1"/>
  <c r="X16" i="1"/>
  <c r="R14" i="1"/>
  <c r="R16" i="1" s="1"/>
  <c r="AK12" i="1"/>
  <c r="K9" i="1"/>
  <c r="K8" i="1"/>
  <c r="K10" i="1"/>
  <c r="K11" i="1"/>
  <c r="Y14" i="1"/>
  <c r="Y16" i="1" s="1"/>
  <c r="Z14" i="1"/>
  <c r="Z16" i="1" s="1"/>
  <c r="AK17" i="1"/>
  <c r="K17" i="1"/>
  <c r="AF14" i="1"/>
  <c r="S14" i="1"/>
  <c r="H14" i="1"/>
  <c r="AK13" i="1"/>
  <c r="AK11" i="1"/>
  <c r="AK10" i="1"/>
  <c r="AK9" i="1"/>
  <c r="AK8" i="1"/>
  <c r="AK7" i="1"/>
  <c r="G14" i="1" l="1"/>
  <c r="AL17" i="1"/>
  <c r="AB14" i="1"/>
  <c r="AM10" i="1"/>
  <c r="AA14" i="1"/>
  <c r="AL13" i="1"/>
  <c r="AL6" i="1"/>
  <c r="U14" i="1"/>
  <c r="AK14" i="1"/>
  <c r="T14" i="1"/>
  <c r="S16" i="1"/>
  <c r="J14" i="1"/>
  <c r="AL9" i="1"/>
  <c r="H16" i="1"/>
  <c r="G16" i="1" s="1"/>
  <c r="AG14" i="1"/>
  <c r="K14" i="1"/>
  <c r="AM17" i="1"/>
  <c r="AM11" i="1"/>
  <c r="AB16" i="1"/>
  <c r="AM7" i="1"/>
  <c r="M14" i="1"/>
  <c r="AM8" i="1"/>
  <c r="AF16" i="1"/>
  <c r="AL12" i="1"/>
  <c r="AH14" i="1"/>
  <c r="AA16" i="1"/>
  <c r="AL10" i="1"/>
  <c r="I16" i="1"/>
  <c r="AL8" i="1"/>
  <c r="AL11" i="1"/>
  <c r="AM12" i="1"/>
  <c r="AL7" i="1"/>
  <c r="AM9" i="1"/>
  <c r="AM6" i="1"/>
  <c r="AM13" i="1"/>
  <c r="AL14" i="1" l="1"/>
  <c r="U16" i="1"/>
  <c r="T16" i="1"/>
  <c r="AM14" i="1"/>
  <c r="AK16" i="1"/>
  <c r="AL16" i="1" s="1"/>
  <c r="J16" i="1"/>
  <c r="K16" i="1"/>
  <c r="AH16" i="1"/>
  <c r="AG16" i="1"/>
  <c r="AM16" i="1" l="1"/>
</calcChain>
</file>

<file path=xl/sharedStrings.xml><?xml version="1.0" encoding="utf-8"?>
<sst xmlns="http://schemas.openxmlformats.org/spreadsheetml/2006/main" count="59" uniqueCount="42">
  <si>
    <t>FINAL</t>
  </si>
  <si>
    <t>QTR FTES</t>
  </si>
  <si>
    <t>CY FTES</t>
  </si>
  <si>
    <t>08/09 CY FTES FINAL</t>
  </si>
  <si>
    <t>10/11 CY FTES FINAL</t>
  </si>
  <si>
    <t>TARGET</t>
  </si>
  <si>
    <t>DIFF (CALC - TARGET)</t>
  </si>
  <si>
    <t>A/L</t>
  </si>
  <si>
    <t>B/E</t>
  </si>
  <si>
    <t>CCOE</t>
  </si>
  <si>
    <t>ECST</t>
  </si>
  <si>
    <t>H/HS</t>
  </si>
  <si>
    <t>N/SS</t>
  </si>
  <si>
    <t>TOTAL</t>
  </si>
  <si>
    <t>RESIDENT FTES</t>
  </si>
  <si>
    <t>NON-RESIDENT FTES</t>
  </si>
  <si>
    <t>COLLEGE</t>
  </si>
  <si>
    <t>CALC to date</t>
  </si>
  <si>
    <t>11/12 CY FTES FINAL</t>
  </si>
  <si>
    <t>FTES EXTENDED EDUCATION</t>
  </si>
  <si>
    <t>FTES TOTAL</t>
  </si>
  <si>
    <t>OTHER*</t>
  </si>
  <si>
    <t>HNR</t>
  </si>
  <si>
    <r>
      <rPr>
        <vertAlign val="superscript"/>
        <sz val="11"/>
        <color indexed="8"/>
        <rFont val="Calibri"/>
        <family val="2"/>
      </rPr>
      <t>*</t>
    </r>
    <r>
      <rPr>
        <sz val="11"/>
        <color theme="1"/>
        <rFont val="Calibri"/>
        <family val="2"/>
        <scheme val="minor"/>
      </rPr>
      <t>Includes courses with in the following subjects: UNIV, ATHL, and LIBR</t>
    </r>
  </si>
  <si>
    <t>12/13 CY FTES FINAL</t>
  </si>
  <si>
    <t>REVISED TARGET</t>
  </si>
  <si>
    <t>13/14 CY FTES FINAL</t>
  </si>
  <si>
    <t>SUMMER 2014</t>
  </si>
  <si>
    <t>FALL 2014</t>
  </si>
  <si>
    <t>WINTER 2015</t>
  </si>
  <si>
    <t>SPRING 2015</t>
  </si>
  <si>
    <t>SUMMER 2013</t>
  </si>
  <si>
    <t>STATE SUPPORT FTES</t>
  </si>
  <si>
    <t>SAME POINT 07/17/13</t>
  </si>
  <si>
    <t>SAME POINT FALL '13 10/16/13</t>
  </si>
  <si>
    <t>SAME POINT WIN '14 01/28/14</t>
  </si>
  <si>
    <t>FTES ACTUAL - TARGET</t>
  </si>
  <si>
    <t>% ACTUAL/ TARGET</t>
  </si>
  <si>
    <t>% OF REBENCHED TARGET</t>
  </si>
  <si>
    <t>14/15 CY FTES REBENCHED TARGET</t>
  </si>
  <si>
    <t>ACTUAL AS OF 04/21/2015</t>
  </si>
  <si>
    <t>SAME POINT SPR '14 04/22/2014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</si>
</sst>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.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2" applyFont="1" applyBorder="1" applyAlignment="1"/>
    <xf numFmtId="43" fontId="4" fillId="0" borderId="0" xfId="1" applyFont="1" applyBorder="1" applyAlignment="1"/>
    <xf numFmtId="43" fontId="3" fillId="0" borderId="0" xfId="1" applyFont="1" applyBorder="1" applyAlignment="1"/>
    <xf numFmtId="0" fontId="3" fillId="0" borderId="1" xfId="2" applyFont="1" applyBorder="1" applyAlignment="1"/>
    <xf numFmtId="0" fontId="5" fillId="0" borderId="1" xfId="2" applyFont="1" applyBorder="1" applyAlignment="1"/>
    <xf numFmtId="164" fontId="2" fillId="0" borderId="1" xfId="1" applyNumberFormat="1" applyFont="1" applyFill="1" applyBorder="1" applyAlignment="1"/>
    <xf numFmtId="43" fontId="2" fillId="0" borderId="1" xfId="1" applyFont="1" applyFill="1" applyBorder="1" applyAlignment="1"/>
    <xf numFmtId="6" fontId="2" fillId="0" borderId="1" xfId="2" applyNumberFormat="1" applyFont="1" applyFill="1" applyBorder="1" applyAlignment="1"/>
    <xf numFmtId="0" fontId="5" fillId="0" borderId="1" xfId="2" applyFont="1" applyFill="1" applyBorder="1" applyAlignment="1">
      <alignment wrapText="1"/>
    </xf>
    <xf numFmtId="41" fontId="5" fillId="0" borderId="1" xfId="2" applyNumberFormat="1" applyFont="1" applyFill="1" applyBorder="1" applyAlignment="1">
      <alignment wrapText="1"/>
    </xf>
    <xf numFmtId="0" fontId="5" fillId="2" borderId="1" xfId="2" applyFont="1" applyFill="1" applyBorder="1" applyAlignment="1">
      <alignment wrapText="1"/>
    </xf>
    <xf numFmtId="0" fontId="5" fillId="3" borderId="1" xfId="2" applyFont="1" applyFill="1" applyBorder="1" applyAlignment="1">
      <alignment wrapText="1"/>
    </xf>
    <xf numFmtId="164" fontId="2" fillId="4" borderId="1" xfId="1" applyNumberFormat="1" applyFont="1" applyFill="1" applyBorder="1" applyAlignment="1">
      <alignment wrapText="1"/>
    </xf>
    <xf numFmtId="0" fontId="2" fillId="4" borderId="1" xfId="2" applyFont="1" applyFill="1" applyBorder="1" applyAlignment="1">
      <alignment wrapText="1"/>
    </xf>
    <xf numFmtId="165" fontId="2" fillId="4" borderId="1" xfId="3" applyNumberFormat="1" applyFont="1" applyFill="1" applyBorder="1" applyAlignment="1">
      <alignment wrapText="1"/>
    </xf>
    <xf numFmtId="0" fontId="2" fillId="0" borderId="1" xfId="2" applyFont="1" applyFill="1" applyBorder="1" applyAlignment="1"/>
    <xf numFmtId="38" fontId="2" fillId="0" borderId="1" xfId="1" applyNumberFormat="1" applyFont="1" applyFill="1" applyBorder="1" applyAlignment="1"/>
    <xf numFmtId="38" fontId="2" fillId="0" borderId="1" xfId="2" applyNumberFormat="1" applyFont="1" applyFill="1" applyBorder="1" applyAlignment="1"/>
    <xf numFmtId="41" fontId="2" fillId="0" borderId="1" xfId="0" applyNumberFormat="1" applyFont="1" applyBorder="1"/>
    <xf numFmtId="165" fontId="2" fillId="5" borderId="1" xfId="3" applyNumberFormat="1" applyFont="1" applyFill="1" applyBorder="1" applyAlignment="1"/>
    <xf numFmtId="165" fontId="2" fillId="2" borderId="1" xfId="3" applyNumberFormat="1" applyFont="1" applyFill="1" applyBorder="1" applyAlignment="1"/>
    <xf numFmtId="165" fontId="2" fillId="3" borderId="1" xfId="3" applyNumberFormat="1" applyFont="1" applyFill="1" applyBorder="1" applyAlignment="1"/>
    <xf numFmtId="38" fontId="2" fillId="4" borderId="1" xfId="2" applyNumberFormat="1" applyFont="1" applyFill="1" applyBorder="1" applyAlignment="1"/>
    <xf numFmtId="165" fontId="2" fillId="4" borderId="1" xfId="3" applyNumberFormat="1" applyFont="1" applyFill="1" applyBorder="1" applyAlignment="1"/>
    <xf numFmtId="38" fontId="5" fillId="0" borderId="1" xfId="2" applyNumberFormat="1" applyFont="1" applyFill="1" applyBorder="1" applyAlignment="1"/>
    <xf numFmtId="38" fontId="5" fillId="0" borderId="2" xfId="2" applyNumberFormat="1" applyFont="1" applyFill="1" applyBorder="1" applyAlignment="1"/>
    <xf numFmtId="38" fontId="5" fillId="0" borderId="1" xfId="2" applyNumberFormat="1" applyFont="1" applyBorder="1" applyAlignment="1"/>
    <xf numFmtId="165" fontId="5" fillId="5" borderId="1" xfId="3" applyNumberFormat="1" applyFont="1" applyFill="1" applyBorder="1" applyAlignment="1"/>
    <xf numFmtId="165" fontId="5" fillId="2" borderId="1" xfId="3" applyNumberFormat="1" applyFont="1" applyFill="1" applyBorder="1" applyAlignment="1"/>
    <xf numFmtId="165" fontId="5" fillId="3" borderId="1" xfId="3" applyNumberFormat="1" applyFont="1" applyFill="1" applyBorder="1" applyAlignment="1"/>
    <xf numFmtId="38" fontId="5" fillId="4" borderId="1" xfId="2" applyNumberFormat="1" applyFont="1" applyFill="1" applyBorder="1" applyAlignment="1"/>
    <xf numFmtId="165" fontId="5" fillId="4" borderId="1" xfId="3" applyNumberFormat="1" applyFont="1" applyFill="1" applyBorder="1" applyAlignment="1"/>
    <xf numFmtId="0" fontId="5" fillId="0" borderId="2" xfId="2" applyFont="1" applyBorder="1" applyAlignment="1"/>
    <xf numFmtId="38" fontId="5" fillId="0" borderId="3" xfId="2" applyNumberFormat="1" applyFont="1" applyFill="1" applyBorder="1" applyAlignment="1"/>
    <xf numFmtId="0" fontId="5" fillId="0" borderId="3" xfId="0" applyFont="1" applyBorder="1"/>
    <xf numFmtId="0" fontId="5" fillId="0" borderId="3" xfId="0" applyFont="1" applyFill="1" applyBorder="1"/>
    <xf numFmtId="0" fontId="4" fillId="0" borderId="0" xfId="2" applyFont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textRotation="90" wrapText="1"/>
    </xf>
    <xf numFmtId="43" fontId="3" fillId="0" borderId="1" xfId="1" applyFont="1" applyFill="1" applyBorder="1" applyAlignment="1">
      <alignment horizontal="center" textRotation="90" wrapText="1"/>
    </xf>
    <xf numFmtId="6" fontId="3" fillId="0" borderId="4" xfId="2" applyNumberFormat="1" applyFont="1" applyFill="1" applyBorder="1" applyAlignment="1">
      <alignment horizontal="center" textRotation="90" wrapText="1"/>
    </xf>
    <xf numFmtId="0" fontId="3" fillId="0" borderId="1" xfId="2" applyFont="1" applyFill="1" applyBorder="1" applyAlignment="1">
      <alignment horizontal="center" textRotation="90" wrapText="1"/>
    </xf>
    <xf numFmtId="0" fontId="3" fillId="6" borderId="1" xfId="2" applyFont="1" applyFill="1" applyBorder="1" applyAlignment="1">
      <alignment horizontal="center" textRotation="90" wrapText="1"/>
    </xf>
    <xf numFmtId="0" fontId="3" fillId="5" borderId="1" xfId="2" applyFont="1" applyFill="1" applyBorder="1" applyAlignment="1">
      <alignment horizontal="center" textRotation="90" wrapText="1"/>
    </xf>
    <xf numFmtId="0" fontId="3" fillId="2" borderId="1" xfId="2" applyFont="1" applyFill="1" applyBorder="1" applyAlignment="1">
      <alignment horizontal="center" textRotation="90" wrapText="1"/>
    </xf>
    <xf numFmtId="0" fontId="3" fillId="3" borderId="5" xfId="2" applyFont="1" applyFill="1" applyBorder="1" applyAlignment="1">
      <alignment horizontal="center" textRotation="90" wrapText="1"/>
    </xf>
    <xf numFmtId="164" fontId="3" fillId="4" borderId="1" xfId="1" applyNumberFormat="1" applyFont="1" applyFill="1" applyBorder="1" applyAlignment="1">
      <alignment horizontal="center" textRotation="90" wrapText="1"/>
    </xf>
    <xf numFmtId="0" fontId="3" fillId="4" borderId="1" xfId="2" applyFont="1" applyFill="1" applyBorder="1" applyAlignment="1">
      <alignment horizontal="center" textRotation="90" wrapText="1"/>
    </xf>
    <xf numFmtId="165" fontId="3" fillId="4" borderId="1" xfId="3" applyNumberFormat="1" applyFont="1" applyFill="1" applyBorder="1" applyAlignment="1">
      <alignment horizontal="center" textRotation="90" wrapText="1"/>
    </xf>
    <xf numFmtId="0" fontId="4" fillId="0" borderId="0" xfId="2" applyFont="1" applyFill="1" applyAlignment="1">
      <alignment horizontal="center" vertical="center"/>
    </xf>
    <xf numFmtId="38" fontId="2" fillId="0" borderId="2" xfId="2" applyNumberFormat="1" applyFont="1" applyFill="1" applyBorder="1" applyAlignment="1"/>
    <xf numFmtId="3" fontId="5" fillId="0" borderId="1" xfId="2" applyNumberFormat="1" applyFont="1" applyFill="1" applyBorder="1" applyAlignment="1">
      <alignment wrapText="1"/>
    </xf>
    <xf numFmtId="41" fontId="2" fillId="0" borderId="6" xfId="0" applyNumberFormat="1" applyFont="1" applyBorder="1"/>
    <xf numFmtId="164" fontId="5" fillId="0" borderId="1" xfId="1" applyNumberFormat="1" applyFont="1" applyFill="1" applyBorder="1" applyAlignment="1">
      <alignment wrapText="1"/>
    </xf>
    <xf numFmtId="38" fontId="2" fillId="0" borderId="1" xfId="2" applyNumberFormat="1" applyFont="1" applyBorder="1" applyAlignment="1"/>
    <xf numFmtId="0" fontId="2" fillId="0" borderId="0" xfId="2" applyFont="1" applyFill="1" applyBorder="1" applyAlignment="1"/>
    <xf numFmtId="165" fontId="5" fillId="6" borderId="1" xfId="3" applyNumberFormat="1" applyFont="1" applyFill="1" applyBorder="1" applyAlignment="1">
      <alignment horizontal="center"/>
    </xf>
    <xf numFmtId="38" fontId="5" fillId="0" borderId="1" xfId="2" applyNumberFormat="1" applyFont="1" applyFill="1" applyBorder="1" applyAlignment="1">
      <alignment horizontal="right"/>
    </xf>
    <xf numFmtId="38" fontId="2" fillId="6" borderId="1" xfId="3" applyNumberFormat="1" applyFont="1" applyFill="1" applyBorder="1" applyAlignment="1"/>
    <xf numFmtId="38" fontId="5" fillId="6" borderId="1" xfId="3" applyNumberFormat="1" applyFont="1" applyFill="1" applyBorder="1" applyAlignment="1"/>
    <xf numFmtId="0" fontId="5" fillId="6" borderId="7" xfId="2" applyFont="1" applyFill="1" applyBorder="1" applyAlignment="1"/>
    <xf numFmtId="165" fontId="5" fillId="6" borderId="5" xfId="3" applyNumberFormat="1" applyFont="1" applyFill="1" applyBorder="1" applyAlignment="1"/>
    <xf numFmtId="38" fontId="2" fillId="0" borderId="2" xfId="1" applyNumberFormat="1" applyFont="1" applyFill="1" applyBorder="1" applyAlignment="1"/>
    <xf numFmtId="38" fontId="5" fillId="0" borderId="2" xfId="2" applyNumberFormat="1" applyFont="1" applyFill="1" applyBorder="1" applyAlignment="1">
      <alignment horizontal="right"/>
    </xf>
    <xf numFmtId="38" fontId="2" fillId="0" borderId="4" xfId="2" applyNumberFormat="1" applyFont="1" applyFill="1" applyBorder="1" applyAlignment="1"/>
    <xf numFmtId="38" fontId="5" fillId="0" borderId="4" xfId="2" applyNumberFormat="1" applyFont="1" applyBorder="1" applyAlignment="1"/>
    <xf numFmtId="0" fontId="5" fillId="0" borderId="7" xfId="2" applyFont="1" applyFill="1" applyBorder="1" applyAlignment="1">
      <alignment wrapText="1"/>
    </xf>
    <xf numFmtId="38" fontId="5" fillId="0" borderId="8" xfId="2" applyNumberFormat="1" applyFont="1" applyFill="1" applyBorder="1" applyAlignment="1"/>
    <xf numFmtId="38" fontId="5" fillId="0" borderId="5" xfId="2" applyNumberFormat="1" applyFont="1" applyFill="1" applyBorder="1" applyAlignment="1"/>
    <xf numFmtId="38" fontId="2" fillId="0" borderId="1" xfId="0" applyNumberFormat="1" applyFont="1" applyBorder="1"/>
    <xf numFmtId="0" fontId="5" fillId="5" borderId="2" xfId="2" applyFont="1" applyFill="1" applyBorder="1" applyAlignment="1">
      <alignment wrapText="1"/>
    </xf>
    <xf numFmtId="165" fontId="2" fillId="5" borderId="2" xfId="3" applyNumberFormat="1" applyFont="1" applyFill="1" applyBorder="1" applyAlignment="1"/>
    <xf numFmtId="165" fontId="5" fillId="5" borderId="2" xfId="3" applyNumberFormat="1" applyFont="1" applyFill="1" applyBorder="1" applyAlignment="1"/>
    <xf numFmtId="38" fontId="2" fillId="5" borderId="2" xfId="3" applyNumberFormat="1" applyFont="1" applyFill="1" applyBorder="1" applyAlignment="1"/>
    <xf numFmtId="38" fontId="5" fillId="5" borderId="2" xfId="3" applyNumberFormat="1" applyFont="1" applyFill="1" applyBorder="1" applyAlignment="1"/>
    <xf numFmtId="38" fontId="5" fillId="5" borderId="1" xfId="3" applyNumberFormat="1" applyFont="1" applyFill="1" applyBorder="1" applyAlignment="1"/>
    <xf numFmtId="0" fontId="5" fillId="0" borderId="2" xfId="2" applyFont="1" applyFill="1" applyBorder="1" applyAlignment="1">
      <alignment wrapText="1"/>
    </xf>
    <xf numFmtId="0" fontId="5" fillId="8" borderId="2" xfId="2" applyFont="1" applyFill="1" applyBorder="1" applyAlignment="1">
      <alignment wrapText="1"/>
    </xf>
    <xf numFmtId="38" fontId="2" fillId="8" borderId="2" xfId="3" applyNumberFormat="1" applyFont="1" applyFill="1" applyBorder="1" applyAlignment="1"/>
    <xf numFmtId="165" fontId="2" fillId="8" borderId="2" xfId="3" applyNumberFormat="1" applyFont="1" applyFill="1" applyBorder="1" applyAlignment="1"/>
    <xf numFmtId="165" fontId="5" fillId="8" borderId="1" xfId="3" applyNumberFormat="1" applyFont="1" applyFill="1" applyBorder="1" applyAlignment="1"/>
    <xf numFmtId="38" fontId="5" fillId="8" borderId="2" xfId="3" applyNumberFormat="1" applyFont="1" applyFill="1" applyBorder="1" applyAlignment="1"/>
    <xf numFmtId="165" fontId="5" fillId="8" borderId="2" xfId="3" applyNumberFormat="1" applyFont="1" applyFill="1" applyBorder="1" applyAlignment="1"/>
    <xf numFmtId="38" fontId="5" fillId="8" borderId="1" xfId="3" applyNumberFormat="1" applyFont="1" applyFill="1" applyBorder="1" applyAlignment="1"/>
    <xf numFmtId="3" fontId="2" fillId="3" borderId="1" xfId="3" applyNumberFormat="1" applyFont="1" applyFill="1" applyBorder="1" applyAlignment="1"/>
    <xf numFmtId="3" fontId="5" fillId="3" borderId="1" xfId="3" applyNumberFormat="1" applyFont="1" applyFill="1" applyBorder="1" applyAlignment="1"/>
    <xf numFmtId="1" fontId="5" fillId="0" borderId="1" xfId="1" applyNumberFormat="1" applyFont="1" applyFill="1" applyBorder="1" applyAlignment="1">
      <alignment wrapText="1"/>
    </xf>
    <xf numFmtId="1" fontId="2" fillId="7" borderId="1" xfId="1" applyNumberFormat="1" applyFont="1" applyFill="1" applyBorder="1" applyAlignment="1"/>
    <xf numFmtId="38" fontId="2" fillId="7" borderId="1" xfId="1" applyNumberFormat="1" applyFont="1" applyFill="1" applyBorder="1" applyAlignment="1"/>
    <xf numFmtId="38" fontId="5" fillId="7" borderId="1" xfId="1" applyNumberFormat="1" applyFont="1" applyFill="1" applyBorder="1" applyAlignment="1"/>
    <xf numFmtId="38" fontId="5" fillId="7" borderId="1" xfId="2" applyNumberFormat="1" applyFont="1" applyFill="1" applyBorder="1" applyAlignment="1"/>
    <xf numFmtId="0" fontId="0" fillId="0" borderId="1" xfId="0" applyBorder="1"/>
    <xf numFmtId="0" fontId="3" fillId="6" borderId="2" xfId="2" applyFont="1" applyFill="1" applyBorder="1" applyAlignment="1">
      <alignment horizontal="center" textRotation="90" wrapText="1"/>
    </xf>
    <xf numFmtId="0" fontId="5" fillId="6" borderId="2" xfId="2" applyFont="1" applyFill="1" applyBorder="1" applyAlignment="1"/>
    <xf numFmtId="38" fontId="2" fillId="6" borderId="3" xfId="3" applyNumberFormat="1" applyFont="1" applyFill="1" applyBorder="1" applyAlignment="1"/>
    <xf numFmtId="38" fontId="5" fillId="6" borderId="3" xfId="3" applyNumberFormat="1" applyFont="1" applyFill="1" applyBorder="1" applyAlignment="1"/>
    <xf numFmtId="165" fontId="5" fillId="6" borderId="2" xfId="3" applyNumberFormat="1" applyFont="1" applyFill="1" applyBorder="1" applyAlignment="1"/>
    <xf numFmtId="165" fontId="5" fillId="6" borderId="2" xfId="3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wrapText="1"/>
    </xf>
    <xf numFmtId="38" fontId="5" fillId="0" borderId="4" xfId="2" applyNumberFormat="1" applyFont="1" applyFill="1" applyBorder="1" applyAlignment="1"/>
    <xf numFmtId="38" fontId="5" fillId="0" borderId="4" xfId="2" applyNumberFormat="1" applyFont="1" applyFill="1" applyBorder="1" applyAlignment="1">
      <alignment horizontal="right"/>
    </xf>
    <xf numFmtId="0" fontId="3" fillId="6" borderId="9" xfId="2" applyFont="1" applyFill="1" applyBorder="1" applyAlignment="1">
      <alignment horizontal="center" textRotation="90" wrapText="1"/>
    </xf>
    <xf numFmtId="0" fontId="5" fillId="6" borderId="9" xfId="2" applyFont="1" applyFill="1" applyBorder="1" applyAlignment="1"/>
    <xf numFmtId="38" fontId="2" fillId="6" borderId="10" xfId="3" applyNumberFormat="1" applyFont="1" applyFill="1" applyBorder="1" applyAlignment="1"/>
    <xf numFmtId="38" fontId="5" fillId="6" borderId="10" xfId="3" applyNumberFormat="1" applyFont="1" applyFill="1" applyBorder="1" applyAlignment="1"/>
    <xf numFmtId="165" fontId="5" fillId="6" borderId="9" xfId="3" applyNumberFormat="1" applyFont="1" applyFill="1" applyBorder="1" applyAlignment="1"/>
    <xf numFmtId="165" fontId="5" fillId="6" borderId="9" xfId="3" applyNumberFormat="1" applyFont="1" applyFill="1" applyBorder="1" applyAlignment="1">
      <alignment horizontal="center"/>
    </xf>
    <xf numFmtId="165" fontId="5" fillId="6" borderId="11" xfId="3" applyNumberFormat="1" applyFont="1" applyFill="1" applyBorder="1" applyAlignment="1">
      <alignment horizontal="center"/>
    </xf>
    <xf numFmtId="165" fontId="5" fillId="6" borderId="12" xfId="3" applyNumberFormat="1" applyFont="1" applyFill="1" applyBorder="1" applyAlignment="1">
      <alignment horizontal="center"/>
    </xf>
    <xf numFmtId="0" fontId="5" fillId="0" borderId="13" xfId="2" applyFont="1" applyFill="1" applyBorder="1" applyAlignment="1"/>
    <xf numFmtId="0" fontId="5" fillId="0" borderId="1" xfId="2" applyFont="1" applyFill="1" applyBorder="1" applyAlignment="1"/>
    <xf numFmtId="38" fontId="2" fillId="0" borderId="13" xfId="3" applyNumberFormat="1" applyFont="1" applyFill="1" applyBorder="1" applyAlignment="1"/>
    <xf numFmtId="165" fontId="2" fillId="0" borderId="2" xfId="3" applyNumberFormat="1" applyFont="1" applyFill="1" applyBorder="1" applyAlignment="1"/>
    <xf numFmtId="38" fontId="5" fillId="0" borderId="13" xfId="3" applyNumberFormat="1" applyFont="1" applyFill="1" applyBorder="1" applyAlignment="1"/>
    <xf numFmtId="9" fontId="5" fillId="0" borderId="1" xfId="3" applyNumberFormat="1" applyFont="1" applyFill="1" applyBorder="1" applyAlignment="1"/>
    <xf numFmtId="38" fontId="5" fillId="0" borderId="13" xfId="2" applyNumberFormat="1" applyFont="1" applyFill="1" applyBorder="1" applyAlignment="1"/>
    <xf numFmtId="38" fontId="5" fillId="0" borderId="14" xfId="2" applyNumberFormat="1" applyFont="1" applyFill="1" applyBorder="1" applyAlignment="1"/>
    <xf numFmtId="9" fontId="5" fillId="0" borderId="11" xfId="3" applyNumberFormat="1" applyFont="1" applyFill="1" applyBorder="1" applyAlignment="1"/>
    <xf numFmtId="165" fontId="5" fillId="0" borderId="2" xfId="3" applyNumberFormat="1" applyFont="1" applyFill="1" applyBorder="1" applyAlignment="1"/>
    <xf numFmtId="0" fontId="3" fillId="9" borderId="1" xfId="2" applyFont="1" applyFill="1" applyBorder="1" applyAlignment="1">
      <alignment horizontal="center" textRotation="90" wrapText="1"/>
    </xf>
    <xf numFmtId="0" fontId="5" fillId="9" borderId="1" xfId="2" applyFont="1" applyFill="1" applyBorder="1" applyAlignment="1"/>
    <xf numFmtId="165" fontId="2" fillId="9" borderId="1" xfId="3" applyNumberFormat="1" applyFont="1" applyFill="1" applyBorder="1" applyAlignment="1"/>
    <xf numFmtId="165" fontId="5" fillId="9" borderId="1" xfId="3" applyNumberFormat="1" applyFont="1" applyFill="1" applyBorder="1" applyAlignment="1"/>
    <xf numFmtId="38" fontId="0" fillId="0" borderId="0" xfId="0" applyNumberFormat="1"/>
    <xf numFmtId="10" fontId="0" fillId="0" borderId="0" xfId="0" applyNumberFormat="1"/>
    <xf numFmtId="41" fontId="0" fillId="0" borderId="0" xfId="0" applyNumberFormat="1"/>
    <xf numFmtId="43" fontId="0" fillId="0" borderId="0" xfId="0" applyNumberFormat="1"/>
    <xf numFmtId="165" fontId="0" fillId="0" borderId="0" xfId="0" applyNumberFormat="1"/>
    <xf numFmtId="43" fontId="9" fillId="7" borderId="4" xfId="1" applyFont="1" applyFill="1" applyBorder="1" applyAlignment="1">
      <alignment horizontal="center" vertical="center" textRotation="90" wrapText="1"/>
    </xf>
    <xf numFmtId="0" fontId="3" fillId="8" borderId="2" xfId="2" applyFont="1" applyFill="1" applyBorder="1" applyAlignment="1">
      <alignment horizontal="center" textRotation="90" wrapText="1"/>
    </xf>
    <xf numFmtId="0" fontId="0" fillId="8" borderId="4" xfId="0" applyFill="1" applyBorder="1" applyAlignment="1">
      <alignment horizontal="center" textRotation="90" wrapText="1"/>
    </xf>
    <xf numFmtId="0" fontId="3" fillId="2" borderId="2" xfId="2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4" borderId="2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 textRotation="90" wrapText="1"/>
    </xf>
    <xf numFmtId="0" fontId="0" fillId="0" borderId="4" xfId="0" applyBorder="1" applyAlignment="1">
      <alignment horizontal="center" textRotation="90" wrapText="1"/>
    </xf>
    <xf numFmtId="0" fontId="3" fillId="3" borderId="2" xfId="2" applyFont="1" applyFill="1" applyBorder="1" applyAlignment="1">
      <alignment horizontal="center"/>
    </xf>
    <xf numFmtId="0" fontId="3" fillId="0" borderId="15" xfId="2" applyFont="1" applyFill="1" applyBorder="1" applyAlignment="1">
      <alignment horizontal="center" textRotation="90"/>
    </xf>
    <xf numFmtId="0" fontId="0" fillId="0" borderId="4" xfId="0" applyFill="1" applyBorder="1" applyAlignment="1">
      <alignment horizontal="center" textRotation="90"/>
    </xf>
    <xf numFmtId="0" fontId="3" fillId="5" borderId="2" xfId="2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5" borderId="2" xfId="2" applyFont="1" applyFill="1" applyBorder="1" applyAlignment="1">
      <alignment horizontal="center" textRotation="90" wrapText="1"/>
    </xf>
    <xf numFmtId="0" fontId="3" fillId="9" borderId="2" xfId="2" applyFont="1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3" fillId="6" borderId="16" xfId="2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3" fillId="6" borderId="3" xfId="2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_Sheet1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3"/>
  <sheetViews>
    <sheetView tabSelected="1" zoomScaleNormal="100" workbookViewId="0">
      <selection activeCell="AF14" sqref="AF14"/>
    </sheetView>
  </sheetViews>
  <sheetFormatPr defaultRowHeight="15" x14ac:dyDescent="0.25"/>
  <cols>
    <col min="1" max="1" width="20" customWidth="1"/>
    <col min="2" max="3" width="7.140625" hidden="1" customWidth="1"/>
    <col min="4" max="4" width="3" hidden="1" customWidth="1"/>
    <col min="5" max="7" width="7.28515625" customWidth="1"/>
    <col min="8" max="10" width="5.42578125" customWidth="1"/>
    <col min="11" max="11" width="7.140625" customWidth="1"/>
    <col min="12" max="14" width="6.140625" hidden="1" customWidth="1"/>
    <col min="15" max="15" width="7.140625" hidden="1" customWidth="1"/>
    <col min="16" max="16" width="6.42578125" hidden="1" customWidth="1"/>
    <col min="17" max="17" width="6.140625" hidden="1" customWidth="1"/>
    <col min="18" max="19" width="7.28515625" customWidth="1"/>
    <col min="20" max="20" width="8.28515625" customWidth="1"/>
    <col min="21" max="21" width="7.28515625" customWidth="1"/>
    <col min="22" max="22" width="7.140625" hidden="1" customWidth="1"/>
    <col min="23" max="23" width="7" hidden="1" customWidth="1"/>
    <col min="24" max="24" width="7.28515625" customWidth="1"/>
    <col min="25" max="25" width="7.140625" hidden="1" customWidth="1"/>
    <col min="26" max="26" width="7.140625" bestFit="1" customWidth="1"/>
    <col min="27" max="27" width="7.7109375" customWidth="1"/>
    <col min="28" max="28" width="7.28515625" customWidth="1"/>
    <col min="29" max="29" width="7.140625" hidden="1" customWidth="1"/>
    <col min="30" max="30" width="7" hidden="1" customWidth="1"/>
    <col min="31" max="31" width="7.28515625" customWidth="1"/>
    <col min="32" max="32" width="7.42578125" customWidth="1"/>
    <col min="33" max="33" width="7.5703125" customWidth="1"/>
    <col min="34" max="34" width="7.28515625" customWidth="1"/>
    <col min="35" max="35" width="6.5703125" customWidth="1"/>
    <col min="36" max="36" width="7.140625" customWidth="1"/>
    <col min="37" max="37" width="7.28515625" customWidth="1"/>
    <col min="38" max="38" width="8.28515625" customWidth="1"/>
    <col min="39" max="39" width="7.28515625" customWidth="1"/>
    <col min="40" max="40" width="9.140625" customWidth="1"/>
  </cols>
  <sheetData>
    <row r="1" spans="1:40" ht="15.75" thickBot="1" x14ac:dyDescent="0.3">
      <c r="A1" s="37">
        <v>1</v>
      </c>
      <c r="B1" s="37">
        <v>2</v>
      </c>
      <c r="C1" s="37">
        <v>2</v>
      </c>
      <c r="D1" s="37">
        <v>2</v>
      </c>
      <c r="E1" s="37">
        <v>2</v>
      </c>
      <c r="F1" s="37">
        <v>3</v>
      </c>
      <c r="G1" s="37">
        <v>4</v>
      </c>
      <c r="H1" s="37">
        <v>5</v>
      </c>
      <c r="I1" s="37">
        <v>6</v>
      </c>
      <c r="J1" s="37">
        <v>7</v>
      </c>
      <c r="K1" s="37">
        <v>8</v>
      </c>
      <c r="L1" s="37">
        <v>9</v>
      </c>
      <c r="M1" s="37">
        <v>10</v>
      </c>
      <c r="N1" s="37">
        <v>11</v>
      </c>
      <c r="O1" s="37">
        <v>12</v>
      </c>
      <c r="P1" s="37">
        <v>13</v>
      </c>
      <c r="Q1" s="37">
        <v>14</v>
      </c>
      <c r="R1" s="49">
        <v>9</v>
      </c>
      <c r="S1" s="49">
        <v>10</v>
      </c>
      <c r="T1" s="49">
        <v>11</v>
      </c>
      <c r="U1" s="49">
        <v>12</v>
      </c>
      <c r="V1" s="37">
        <v>13</v>
      </c>
      <c r="W1" s="49">
        <v>14</v>
      </c>
      <c r="X1" s="37">
        <v>15</v>
      </c>
      <c r="Y1" s="37">
        <v>16</v>
      </c>
      <c r="Z1" s="37">
        <v>18</v>
      </c>
      <c r="AA1" s="37">
        <v>19</v>
      </c>
      <c r="AB1" s="37">
        <v>16</v>
      </c>
      <c r="AC1" s="37">
        <v>20</v>
      </c>
      <c r="AD1" s="37">
        <v>21</v>
      </c>
      <c r="AE1" s="37">
        <v>17</v>
      </c>
      <c r="AF1" s="49">
        <v>22</v>
      </c>
      <c r="AG1" s="37">
        <v>22</v>
      </c>
      <c r="AH1" s="37">
        <v>18</v>
      </c>
      <c r="AI1" s="37">
        <v>24</v>
      </c>
      <c r="AJ1" s="37">
        <v>25</v>
      </c>
      <c r="AK1" s="37">
        <v>19</v>
      </c>
      <c r="AL1" s="49">
        <v>20</v>
      </c>
      <c r="AM1" s="49">
        <v>21</v>
      </c>
      <c r="AN1" s="49"/>
    </row>
    <row r="2" spans="1:40" x14ac:dyDescent="0.25">
      <c r="A2" s="1"/>
      <c r="B2" s="1"/>
      <c r="C2" s="2"/>
      <c r="D2" s="2"/>
      <c r="E2" s="2"/>
      <c r="F2" s="2"/>
      <c r="G2" s="2"/>
      <c r="H2" s="143" t="s">
        <v>27</v>
      </c>
      <c r="I2" s="144"/>
      <c r="J2" s="144"/>
      <c r="K2" s="144"/>
      <c r="L2" s="144"/>
      <c r="M2" s="145"/>
      <c r="N2" s="146" t="s">
        <v>31</v>
      </c>
      <c r="O2" s="147"/>
      <c r="P2" s="147"/>
      <c r="Q2" s="147"/>
      <c r="R2" s="140" t="s">
        <v>28</v>
      </c>
      <c r="S2" s="141"/>
      <c r="T2" s="141"/>
      <c r="U2" s="141"/>
      <c r="V2" s="132"/>
      <c r="W2" s="133"/>
      <c r="X2" s="131" t="s">
        <v>29</v>
      </c>
      <c r="Y2" s="132"/>
      <c r="Z2" s="132"/>
      <c r="AA2" s="132"/>
      <c r="AB2" s="132"/>
      <c r="AC2" s="132"/>
      <c r="AD2" s="133"/>
      <c r="AE2" s="137" t="s">
        <v>30</v>
      </c>
      <c r="AF2" s="132"/>
      <c r="AG2" s="132"/>
      <c r="AH2" s="132"/>
      <c r="AI2" s="132"/>
      <c r="AJ2" s="133"/>
      <c r="AK2" s="134" t="s">
        <v>0</v>
      </c>
      <c r="AL2" s="132"/>
      <c r="AM2" s="133"/>
    </row>
    <row r="3" spans="1:40" x14ac:dyDescent="0.25">
      <c r="A3" s="1"/>
      <c r="B3" s="1"/>
      <c r="C3" s="3"/>
      <c r="D3" s="3"/>
      <c r="E3" s="3"/>
      <c r="F3" s="3"/>
      <c r="G3" s="3"/>
      <c r="H3" s="143" t="s">
        <v>1</v>
      </c>
      <c r="I3" s="132"/>
      <c r="J3" s="132"/>
      <c r="K3" s="132"/>
      <c r="L3" s="132"/>
      <c r="M3" s="133"/>
      <c r="N3" s="148" t="s">
        <v>33</v>
      </c>
      <c r="O3" s="132"/>
      <c r="P3" s="132"/>
      <c r="Q3" s="132"/>
      <c r="R3" s="140" t="s">
        <v>1</v>
      </c>
      <c r="S3" s="141"/>
      <c r="T3" s="141"/>
      <c r="U3" s="141"/>
      <c r="V3" s="132"/>
      <c r="W3" s="133"/>
      <c r="X3" s="131" t="s">
        <v>1</v>
      </c>
      <c r="Y3" s="132"/>
      <c r="Z3" s="132"/>
      <c r="AA3" s="132"/>
      <c r="AB3" s="132"/>
      <c r="AC3" s="132"/>
      <c r="AD3" s="133"/>
      <c r="AE3" s="137" t="s">
        <v>1</v>
      </c>
      <c r="AF3" s="132"/>
      <c r="AG3" s="132"/>
      <c r="AH3" s="132"/>
      <c r="AI3" s="132"/>
      <c r="AJ3" s="133"/>
      <c r="AK3" s="134" t="s">
        <v>2</v>
      </c>
      <c r="AL3" s="132"/>
      <c r="AM3" s="133"/>
    </row>
    <row r="4" spans="1:40" ht="160.5" customHeight="1" x14ac:dyDescent="0.25">
      <c r="A4" s="4" t="s">
        <v>16</v>
      </c>
      <c r="B4" s="38" t="s">
        <v>3</v>
      </c>
      <c r="C4" s="39" t="s">
        <v>4</v>
      </c>
      <c r="D4" s="39" t="s">
        <v>18</v>
      </c>
      <c r="E4" s="39" t="s">
        <v>24</v>
      </c>
      <c r="F4" s="39" t="s">
        <v>26</v>
      </c>
      <c r="G4" s="128" t="s">
        <v>39</v>
      </c>
      <c r="H4" s="40" t="s">
        <v>5</v>
      </c>
      <c r="I4" s="41" t="s">
        <v>0</v>
      </c>
      <c r="J4" s="41" t="s">
        <v>36</v>
      </c>
      <c r="K4" s="119" t="s">
        <v>37</v>
      </c>
      <c r="L4" s="42" t="s">
        <v>19</v>
      </c>
      <c r="M4" s="92" t="s">
        <v>20</v>
      </c>
      <c r="N4" s="138" t="s">
        <v>32</v>
      </c>
      <c r="O4" s="139"/>
      <c r="P4" s="42" t="s">
        <v>19</v>
      </c>
      <c r="Q4" s="101" t="s">
        <v>20</v>
      </c>
      <c r="R4" s="40" t="s">
        <v>5</v>
      </c>
      <c r="S4" s="41" t="s">
        <v>0</v>
      </c>
      <c r="T4" s="41" t="s">
        <v>36</v>
      </c>
      <c r="U4" s="43" t="s">
        <v>37</v>
      </c>
      <c r="V4" s="142" t="s">
        <v>34</v>
      </c>
      <c r="W4" s="136"/>
      <c r="X4" s="40" t="s">
        <v>5</v>
      </c>
      <c r="Y4" s="40" t="s">
        <v>25</v>
      </c>
      <c r="Z4" s="41" t="s">
        <v>0</v>
      </c>
      <c r="AA4" s="41" t="s">
        <v>36</v>
      </c>
      <c r="AB4" s="44" t="s">
        <v>37</v>
      </c>
      <c r="AC4" s="129" t="s">
        <v>35</v>
      </c>
      <c r="AD4" s="130"/>
      <c r="AE4" s="40" t="s">
        <v>5</v>
      </c>
      <c r="AF4" s="41" t="s">
        <v>40</v>
      </c>
      <c r="AG4" s="41" t="s">
        <v>36</v>
      </c>
      <c r="AH4" s="45" t="s">
        <v>37</v>
      </c>
      <c r="AI4" s="135" t="s">
        <v>41</v>
      </c>
      <c r="AJ4" s="136"/>
      <c r="AK4" s="46" t="s">
        <v>17</v>
      </c>
      <c r="AL4" s="47" t="s">
        <v>6</v>
      </c>
      <c r="AM4" s="48" t="s">
        <v>38</v>
      </c>
    </row>
    <row r="5" spans="1:40" x14ac:dyDescent="0.25">
      <c r="A5" s="5"/>
      <c r="B5" s="6"/>
      <c r="C5" s="7"/>
      <c r="D5" s="7"/>
      <c r="E5" s="7"/>
      <c r="F5" s="7"/>
      <c r="G5" s="87"/>
      <c r="H5" s="8"/>
      <c r="I5" s="66"/>
      <c r="J5" s="9"/>
      <c r="K5" s="120"/>
      <c r="L5" s="60"/>
      <c r="M5" s="93"/>
      <c r="N5" s="109"/>
      <c r="O5" s="110"/>
      <c r="P5" s="60"/>
      <c r="Q5" s="102"/>
      <c r="R5" s="98"/>
      <c r="S5" s="91"/>
      <c r="U5" s="70"/>
      <c r="V5" s="70"/>
      <c r="W5" s="70"/>
      <c r="X5" s="76"/>
      <c r="Y5" s="10"/>
      <c r="Z5" s="51"/>
      <c r="AA5" s="9"/>
      <c r="AB5" s="11"/>
      <c r="AC5" s="77"/>
      <c r="AD5" s="77"/>
      <c r="AE5" s="76"/>
      <c r="AF5" s="86"/>
      <c r="AG5" s="53"/>
      <c r="AH5" s="12"/>
      <c r="AI5" s="12"/>
      <c r="AJ5" s="12"/>
      <c r="AK5" s="13"/>
      <c r="AL5" s="14"/>
      <c r="AM5" s="15"/>
    </row>
    <row r="6" spans="1:40" x14ac:dyDescent="0.25">
      <c r="A6" s="16" t="s">
        <v>7</v>
      </c>
      <c r="B6" s="17">
        <v>3901.5833333333335</v>
      </c>
      <c r="C6" s="17">
        <v>3501.92</v>
      </c>
      <c r="D6" s="17">
        <v>3816.1699999999996</v>
      </c>
      <c r="E6" s="17">
        <v>3956.8866666666668</v>
      </c>
      <c r="F6" s="50">
        <v>4040.9566666666665</v>
      </c>
      <c r="G6" s="88">
        <f t="shared" ref="G6:G14" si="0">(H6+R6+X6+AE6)/3</f>
        <v>4237.5547901442942</v>
      </c>
      <c r="H6" s="62">
        <v>5</v>
      </c>
      <c r="I6" s="69">
        <v>1.8</v>
      </c>
      <c r="J6" s="64">
        <f>I6-H6</f>
        <v>-3.2</v>
      </c>
      <c r="K6" s="121">
        <f t="shared" ref="K6:K11" si="1">I6/H6</f>
        <v>0.36</v>
      </c>
      <c r="L6" s="58">
        <v>197.4</v>
      </c>
      <c r="M6" s="94">
        <f>I6+L6</f>
        <v>199.20000000000002</v>
      </c>
      <c r="N6" s="111">
        <v>222.65</v>
      </c>
      <c r="O6" s="112">
        <v>0.89060000000000006</v>
      </c>
      <c r="P6" s="58">
        <v>109.33333333333333</v>
      </c>
      <c r="Q6" s="103">
        <f t="shared" ref="Q6:Q11" si="2">N6+P6</f>
        <v>331.98333333333335</v>
      </c>
      <c r="R6" s="64">
        <v>4592.1819787230197</v>
      </c>
      <c r="S6" s="64">
        <v>4516.0200000000004</v>
      </c>
      <c r="T6" s="18">
        <f t="shared" ref="T6:T14" si="3">S6-R6</f>
        <v>-76.161978723019274</v>
      </c>
      <c r="U6" s="20">
        <f t="shared" ref="U6:U14" si="4">S6/R6</f>
        <v>0.98341486050075955</v>
      </c>
      <c r="V6" s="73">
        <v>4217.17</v>
      </c>
      <c r="W6" s="71">
        <v>1.0319492255443949</v>
      </c>
      <c r="X6" s="50">
        <v>4164.4536261518342</v>
      </c>
      <c r="Y6" s="50"/>
      <c r="Z6" s="19">
        <v>4266.53</v>
      </c>
      <c r="AA6" s="18">
        <f>Z6-X6</f>
        <v>102.07637384816553</v>
      </c>
      <c r="AB6" s="21">
        <f>Z6/X6</f>
        <v>1.0245113484292749</v>
      </c>
      <c r="AC6" s="78">
        <v>3997.9</v>
      </c>
      <c r="AD6" s="79">
        <v>1.029824096338307</v>
      </c>
      <c r="AE6" s="50">
        <v>3951.02876555803</v>
      </c>
      <c r="AF6" s="19">
        <v>3953.17</v>
      </c>
      <c r="AG6" s="54">
        <f t="shared" ref="AG6:AG14" si="5">AF6-AE6</f>
        <v>2.1412344419700275</v>
      </c>
      <c r="AH6" s="22">
        <f t="shared" ref="AH6:AH14" si="6">AF6/AE6</f>
        <v>1.0005419435213014</v>
      </c>
      <c r="AI6" s="84">
        <v>3685.15</v>
      </c>
      <c r="AJ6" s="22">
        <v>0.96350395574828707</v>
      </c>
      <c r="AK6" s="23">
        <f t="shared" ref="AK6:AK14" si="7">SUM(I6,S6,Z6,AF6)/3</f>
        <v>4245.84</v>
      </c>
      <c r="AL6" s="23">
        <f t="shared" ref="AL6:AL14" si="8">+AK6-G6</f>
        <v>8.2852098557059435</v>
      </c>
      <c r="AM6" s="24">
        <f t="shared" ref="AM6:AM14" si="9">AK6/G6</f>
        <v>1.0019551864851342</v>
      </c>
      <c r="AN6" s="125"/>
    </row>
    <row r="7" spans="1:40" x14ac:dyDescent="0.25">
      <c r="A7" s="16" t="s">
        <v>8</v>
      </c>
      <c r="B7" s="17">
        <v>2609.0966666666664</v>
      </c>
      <c r="C7" s="17">
        <v>1974.11</v>
      </c>
      <c r="D7" s="17">
        <v>2295.3533333333335</v>
      </c>
      <c r="E7" s="17">
        <v>2216.0266666666666</v>
      </c>
      <c r="F7" s="50">
        <v>2229.33</v>
      </c>
      <c r="G7" s="88">
        <f t="shared" si="0"/>
        <v>2431.8025580985636</v>
      </c>
      <c r="H7" s="62">
        <v>63</v>
      </c>
      <c r="I7" s="69">
        <v>33.03</v>
      </c>
      <c r="J7" s="64">
        <f t="shared" ref="J7:J13" si="10">I7-H7</f>
        <v>-29.97</v>
      </c>
      <c r="K7" s="121">
        <f t="shared" si="1"/>
        <v>0.52428571428571435</v>
      </c>
      <c r="L7" s="58">
        <v>504.4</v>
      </c>
      <c r="M7" s="94">
        <f t="shared" ref="M7:M13" si="11">I7+L7</f>
        <v>537.42999999999995</v>
      </c>
      <c r="N7" s="111">
        <v>46.67</v>
      </c>
      <c r="O7" s="112">
        <v>0.74079365079365078</v>
      </c>
      <c r="P7" s="58">
        <v>526.93333333333328</v>
      </c>
      <c r="Q7" s="103">
        <f t="shared" si="2"/>
        <v>573.60333333333324</v>
      </c>
      <c r="R7" s="64">
        <v>2560.786130024972</v>
      </c>
      <c r="S7" s="64">
        <v>2455.33</v>
      </c>
      <c r="T7" s="18">
        <f t="shared" si="3"/>
        <v>-105.45613002497203</v>
      </c>
      <c r="U7" s="20">
        <f t="shared" si="4"/>
        <v>0.95881884520206162</v>
      </c>
      <c r="V7" s="73">
        <v>2298.02</v>
      </c>
      <c r="W7" s="71">
        <v>1.0213422222222222</v>
      </c>
      <c r="X7" s="50">
        <v>2388.8870573871313</v>
      </c>
      <c r="Y7" s="50"/>
      <c r="Z7" s="52">
        <v>2496.6999999999998</v>
      </c>
      <c r="AA7" s="18">
        <f t="shared" ref="AA7:AA14" si="12">Z7-X7</f>
        <v>107.81294261286848</v>
      </c>
      <c r="AB7" s="21">
        <f t="shared" ref="AB7:AB14" si="13">Z7/X7</f>
        <v>1.0451310338341362</v>
      </c>
      <c r="AC7" s="78">
        <v>2161.98</v>
      </c>
      <c r="AD7" s="79">
        <v>0.9738648648648649</v>
      </c>
      <c r="AE7" s="50">
        <v>2282.7344868835876</v>
      </c>
      <c r="AF7" s="52">
        <v>2531.73</v>
      </c>
      <c r="AG7" s="54">
        <f t="shared" si="5"/>
        <v>248.99551311641244</v>
      </c>
      <c r="AH7" s="22">
        <f t="shared" si="6"/>
        <v>1.1090777374885783</v>
      </c>
      <c r="AI7" s="84">
        <v>2181.3200000000002</v>
      </c>
      <c r="AJ7" s="22">
        <v>0.9987728937728938</v>
      </c>
      <c r="AK7" s="23">
        <f t="shared" si="7"/>
        <v>2505.5966666666664</v>
      </c>
      <c r="AL7" s="23">
        <f t="shared" si="8"/>
        <v>73.794108568102729</v>
      </c>
      <c r="AM7" s="24">
        <f t="shared" si="9"/>
        <v>1.0303454358670479</v>
      </c>
      <c r="AN7" s="125"/>
    </row>
    <row r="8" spans="1:40" x14ac:dyDescent="0.25">
      <c r="A8" s="16" t="s">
        <v>9</v>
      </c>
      <c r="B8" s="17">
        <v>1798.4766666666667</v>
      </c>
      <c r="C8" s="17">
        <v>1360.61</v>
      </c>
      <c r="D8" s="17">
        <v>1406.9666666666665</v>
      </c>
      <c r="E8" s="17">
        <v>1330.1166666666668</v>
      </c>
      <c r="F8" s="50">
        <v>1313.9733333333331</v>
      </c>
      <c r="G8" s="88">
        <f t="shared" si="0"/>
        <v>1484.6666666666667</v>
      </c>
      <c r="H8" s="62">
        <v>409</v>
      </c>
      <c r="I8" s="69">
        <v>415.92</v>
      </c>
      <c r="J8" s="64">
        <f t="shared" si="10"/>
        <v>6.9200000000000159</v>
      </c>
      <c r="K8" s="121">
        <f t="shared" si="1"/>
        <v>1.0169193154034231</v>
      </c>
      <c r="L8" s="58">
        <v>6.8</v>
      </c>
      <c r="M8" s="94">
        <f t="shared" si="11"/>
        <v>422.72</v>
      </c>
      <c r="N8" s="111">
        <v>320.65999999999997</v>
      </c>
      <c r="O8" s="112">
        <v>0.7976616915422885</v>
      </c>
      <c r="P8" s="58">
        <v>7.9333333333333336</v>
      </c>
      <c r="Q8" s="103">
        <f t="shared" si="2"/>
        <v>328.59333333333331</v>
      </c>
      <c r="R8" s="64">
        <v>1406</v>
      </c>
      <c r="S8" s="64">
        <v>1314.95</v>
      </c>
      <c r="T8" s="18">
        <f t="shared" si="3"/>
        <v>-91.049999999999955</v>
      </c>
      <c r="U8" s="20">
        <f t="shared" si="4"/>
        <v>0.93524182076813656</v>
      </c>
      <c r="V8" s="73">
        <v>1253.08</v>
      </c>
      <c r="W8" s="71">
        <v>1.0211082105956233</v>
      </c>
      <c r="X8" s="50">
        <v>1354</v>
      </c>
      <c r="Y8" s="50"/>
      <c r="Z8" s="19">
        <v>1333.23</v>
      </c>
      <c r="AA8" s="18">
        <f t="shared" si="12"/>
        <v>-20.769999999999982</v>
      </c>
      <c r="AB8" s="21">
        <f t="shared" si="13"/>
        <v>0.98466026587887745</v>
      </c>
      <c r="AC8" s="78">
        <v>1221.03</v>
      </c>
      <c r="AD8" s="79">
        <v>1.0347711864406779</v>
      </c>
      <c r="AE8" s="50">
        <v>1285</v>
      </c>
      <c r="AF8" s="19">
        <v>1306.7</v>
      </c>
      <c r="AG8" s="54">
        <f t="shared" si="5"/>
        <v>21.700000000000045</v>
      </c>
      <c r="AH8" s="22">
        <f t="shared" si="6"/>
        <v>1.016887159533074</v>
      </c>
      <c r="AI8" s="84">
        <v>1147.1499999999999</v>
      </c>
      <c r="AJ8" s="22">
        <v>1.0115961199294532</v>
      </c>
      <c r="AK8" s="23">
        <f t="shared" si="7"/>
        <v>1456.9333333333334</v>
      </c>
      <c r="AL8" s="23">
        <f t="shared" si="8"/>
        <v>-27.733333333333348</v>
      </c>
      <c r="AM8" s="24">
        <f t="shared" si="9"/>
        <v>0.98132016165244718</v>
      </c>
      <c r="AN8" s="125"/>
    </row>
    <row r="9" spans="1:40" x14ac:dyDescent="0.25">
      <c r="A9" s="16" t="s">
        <v>10</v>
      </c>
      <c r="B9" s="17">
        <v>958.38000000000011</v>
      </c>
      <c r="C9" s="17">
        <v>874.94666666666672</v>
      </c>
      <c r="D9" s="17">
        <v>1005.9333333333334</v>
      </c>
      <c r="E9" s="17">
        <v>1067.1200000000001</v>
      </c>
      <c r="F9" s="50">
        <v>1192.8500000000001</v>
      </c>
      <c r="G9" s="88">
        <f t="shared" si="0"/>
        <v>1278.7333333333333</v>
      </c>
      <c r="H9" s="62">
        <v>6</v>
      </c>
      <c r="I9" s="69">
        <v>0.83</v>
      </c>
      <c r="J9" s="64">
        <f t="shared" si="10"/>
        <v>-5.17</v>
      </c>
      <c r="K9" s="121">
        <f t="shared" si="1"/>
        <v>0.13833333333333334</v>
      </c>
      <c r="L9" s="58">
        <v>119.86666666666666</v>
      </c>
      <c r="M9" s="94">
        <f t="shared" si="11"/>
        <v>120.69666666666666</v>
      </c>
      <c r="N9" s="111">
        <v>91.05</v>
      </c>
      <c r="O9" s="112">
        <v>1.1381250000000001</v>
      </c>
      <c r="P9" s="58">
        <v>56.733333333333334</v>
      </c>
      <c r="Q9" s="103">
        <f t="shared" si="2"/>
        <v>147.78333333333333</v>
      </c>
      <c r="R9" s="64">
        <v>1360.39</v>
      </c>
      <c r="S9" s="64">
        <v>1529.32</v>
      </c>
      <c r="T9" s="18">
        <f t="shared" si="3"/>
        <v>168.92999999999984</v>
      </c>
      <c r="U9" s="20">
        <f t="shared" si="4"/>
        <v>1.124177625533854</v>
      </c>
      <c r="V9" s="73">
        <v>1169.82</v>
      </c>
      <c r="W9" s="71">
        <v>1.1068294505080278</v>
      </c>
      <c r="X9" s="50">
        <v>1265.03</v>
      </c>
      <c r="Y9" s="50"/>
      <c r="Z9" s="19">
        <v>1523.47</v>
      </c>
      <c r="AA9" s="18">
        <f t="shared" si="12"/>
        <v>258.44000000000005</v>
      </c>
      <c r="AB9" s="21">
        <f t="shared" si="13"/>
        <v>1.2042955503031549</v>
      </c>
      <c r="AC9" s="78">
        <v>1097.48</v>
      </c>
      <c r="AD9" s="79">
        <v>1.0928073742292705</v>
      </c>
      <c r="AE9" s="50">
        <v>1204.78</v>
      </c>
      <c r="AF9" s="19">
        <v>1573.07</v>
      </c>
      <c r="AG9" s="54">
        <f t="shared" si="5"/>
        <v>368.28999999999996</v>
      </c>
      <c r="AH9" s="22">
        <f t="shared" si="6"/>
        <v>1.3056906655156957</v>
      </c>
      <c r="AI9" s="84">
        <v>1220.2</v>
      </c>
      <c r="AJ9" s="22">
        <v>1.2331006995183611</v>
      </c>
      <c r="AK9" s="23">
        <f t="shared" si="7"/>
        <v>1542.2299999999998</v>
      </c>
      <c r="AL9" s="23">
        <f t="shared" si="8"/>
        <v>263.49666666666644</v>
      </c>
      <c r="AM9" s="24">
        <f t="shared" si="9"/>
        <v>1.2060606850529167</v>
      </c>
      <c r="AN9" s="125"/>
    </row>
    <row r="10" spans="1:40" x14ac:dyDescent="0.25">
      <c r="A10" s="16" t="s">
        <v>11</v>
      </c>
      <c r="B10" s="17">
        <v>3213.5533333333333</v>
      </c>
      <c r="C10" s="17">
        <v>2742.7999999999997</v>
      </c>
      <c r="D10" s="17">
        <v>3027.9666666666667</v>
      </c>
      <c r="E10" s="17">
        <v>3073.0866666666666</v>
      </c>
      <c r="F10" s="50">
        <v>2994.41</v>
      </c>
      <c r="G10" s="88">
        <f t="shared" si="0"/>
        <v>3125</v>
      </c>
      <c r="H10" s="62">
        <v>100</v>
      </c>
      <c r="I10" s="69">
        <v>102.63</v>
      </c>
      <c r="J10" s="64">
        <f t="shared" si="10"/>
        <v>2.6299999999999955</v>
      </c>
      <c r="K10" s="121">
        <f t="shared" si="1"/>
        <v>1.0263</v>
      </c>
      <c r="L10" s="58">
        <v>275.33333333333331</v>
      </c>
      <c r="M10" s="94">
        <f t="shared" si="11"/>
        <v>377.96333333333331</v>
      </c>
      <c r="N10" s="111">
        <v>136.22999999999999</v>
      </c>
      <c r="O10" s="112">
        <v>0.54491999999999996</v>
      </c>
      <c r="P10" s="58">
        <v>240.73333333333332</v>
      </c>
      <c r="Q10" s="103">
        <f t="shared" si="2"/>
        <v>376.96333333333331</v>
      </c>
      <c r="R10" s="64">
        <v>3150</v>
      </c>
      <c r="S10" s="64">
        <v>3127.97</v>
      </c>
      <c r="T10" s="18">
        <f t="shared" si="3"/>
        <v>-22.0300000000002</v>
      </c>
      <c r="U10" s="20">
        <f t="shared" si="4"/>
        <v>0.99300634920634911</v>
      </c>
      <c r="V10" s="73">
        <v>3051.78</v>
      </c>
      <c r="W10" s="71">
        <v>1.0009117743522467</v>
      </c>
      <c r="X10" s="50">
        <v>3130</v>
      </c>
      <c r="Y10" s="50"/>
      <c r="Z10" s="19">
        <v>3079.28</v>
      </c>
      <c r="AA10" s="18">
        <f t="shared" si="12"/>
        <v>-50.7199999999998</v>
      </c>
      <c r="AB10" s="21">
        <f t="shared" si="13"/>
        <v>0.98379552715654961</v>
      </c>
      <c r="AC10" s="78">
        <v>2913.42</v>
      </c>
      <c r="AD10" s="79">
        <v>0.92022109917877448</v>
      </c>
      <c r="AE10" s="50">
        <v>2995</v>
      </c>
      <c r="AF10" s="19">
        <v>3132.3</v>
      </c>
      <c r="AG10" s="54">
        <f t="shared" si="5"/>
        <v>137.30000000000018</v>
      </c>
      <c r="AH10" s="22">
        <f t="shared" si="6"/>
        <v>1.0458430717863105</v>
      </c>
      <c r="AI10" s="84">
        <v>2881.8</v>
      </c>
      <c r="AJ10" s="22">
        <v>0.99578438147892201</v>
      </c>
      <c r="AK10" s="23">
        <f t="shared" si="7"/>
        <v>3147.3933333333334</v>
      </c>
      <c r="AL10" s="23">
        <f t="shared" si="8"/>
        <v>22.39333333333343</v>
      </c>
      <c r="AM10" s="24">
        <f t="shared" si="9"/>
        <v>1.0071658666666667</v>
      </c>
      <c r="AN10" s="125"/>
    </row>
    <row r="11" spans="1:40" x14ac:dyDescent="0.25">
      <c r="A11" s="16" t="s">
        <v>12</v>
      </c>
      <c r="B11" s="17">
        <v>5653.5466666666662</v>
      </c>
      <c r="C11" s="17">
        <v>5284.2766666666676</v>
      </c>
      <c r="D11" s="17">
        <v>5596.7566666666671</v>
      </c>
      <c r="E11" s="17">
        <v>5927.3399999999992</v>
      </c>
      <c r="F11" s="50">
        <v>6404.6033333333326</v>
      </c>
      <c r="G11" s="88">
        <f t="shared" si="0"/>
        <v>6584.9033333333327</v>
      </c>
      <c r="H11" s="62">
        <v>20</v>
      </c>
      <c r="I11" s="69">
        <v>13.4</v>
      </c>
      <c r="J11" s="64">
        <f t="shared" si="10"/>
        <v>-6.6</v>
      </c>
      <c r="K11" s="121">
        <f t="shared" si="1"/>
        <v>0.67</v>
      </c>
      <c r="L11" s="58">
        <v>796.5333333333333</v>
      </c>
      <c r="M11" s="94">
        <f t="shared" si="11"/>
        <v>809.93333333333328</v>
      </c>
      <c r="N11" s="111">
        <v>15.7</v>
      </c>
      <c r="O11" s="112">
        <v>0.78499999999999992</v>
      </c>
      <c r="P11" s="58">
        <v>1013.3333333333334</v>
      </c>
      <c r="Q11" s="103">
        <f t="shared" si="2"/>
        <v>1029.0333333333333</v>
      </c>
      <c r="R11" s="64">
        <v>7136.1</v>
      </c>
      <c r="S11" s="64">
        <v>7397.76</v>
      </c>
      <c r="T11" s="18">
        <f t="shared" si="3"/>
        <v>261.65999999999985</v>
      </c>
      <c r="U11" s="20">
        <f t="shared" si="4"/>
        <v>1.0366670870643628</v>
      </c>
      <c r="V11" s="73">
        <v>6567.3</v>
      </c>
      <c r="W11" s="71">
        <v>1.0306296613185808</v>
      </c>
      <c r="X11" s="50">
        <v>6466.78</v>
      </c>
      <c r="Y11" s="50"/>
      <c r="Z11" s="19">
        <v>7058.54</v>
      </c>
      <c r="AA11" s="18">
        <f t="shared" si="12"/>
        <v>591.76000000000022</v>
      </c>
      <c r="AB11" s="21">
        <f t="shared" si="13"/>
        <v>1.0915076746077645</v>
      </c>
      <c r="AC11" s="78">
        <v>6494.37</v>
      </c>
      <c r="AD11" s="79">
        <v>1.072901431681764</v>
      </c>
      <c r="AE11" s="50">
        <v>6131.83</v>
      </c>
      <c r="AF11" s="19">
        <v>6965.42</v>
      </c>
      <c r="AG11" s="54">
        <f t="shared" si="5"/>
        <v>833.59000000000015</v>
      </c>
      <c r="AH11" s="22">
        <f t="shared" si="6"/>
        <v>1.1359447342799784</v>
      </c>
      <c r="AI11" s="84">
        <v>6136.44</v>
      </c>
      <c r="AJ11" s="22">
        <v>1.0290061328459654</v>
      </c>
      <c r="AK11" s="23">
        <f t="shared" si="7"/>
        <v>7145.0400000000009</v>
      </c>
      <c r="AL11" s="23">
        <f t="shared" si="8"/>
        <v>560.13666666666813</v>
      </c>
      <c r="AM11" s="24">
        <f t="shared" si="9"/>
        <v>1.0850637645402035</v>
      </c>
      <c r="AN11" s="125"/>
    </row>
    <row r="12" spans="1:40" x14ac:dyDescent="0.25">
      <c r="A12" s="16" t="s">
        <v>22</v>
      </c>
      <c r="B12" s="17"/>
      <c r="C12" s="17"/>
      <c r="D12" s="17"/>
      <c r="E12" s="17"/>
      <c r="F12" s="50">
        <v>38.766666666666673</v>
      </c>
      <c r="G12" s="88">
        <f t="shared" si="0"/>
        <v>37.666666666666664</v>
      </c>
      <c r="H12" s="62">
        <v>0</v>
      </c>
      <c r="I12" s="69">
        <v>0</v>
      </c>
      <c r="J12" s="64">
        <f t="shared" si="10"/>
        <v>0</v>
      </c>
      <c r="K12" s="121">
        <v>0</v>
      </c>
      <c r="L12" s="58">
        <v>0</v>
      </c>
      <c r="M12" s="94">
        <f t="shared" si="11"/>
        <v>0</v>
      </c>
      <c r="N12" s="111">
        <v>0</v>
      </c>
      <c r="O12" s="112">
        <v>0</v>
      </c>
      <c r="P12" s="58">
        <v>0</v>
      </c>
      <c r="Q12" s="103">
        <v>0</v>
      </c>
      <c r="R12" s="64">
        <v>50</v>
      </c>
      <c r="S12" s="64">
        <v>52</v>
      </c>
      <c r="T12" s="18">
        <f t="shared" si="3"/>
        <v>2</v>
      </c>
      <c r="U12" s="20">
        <f t="shared" si="4"/>
        <v>1.04</v>
      </c>
      <c r="V12" s="73">
        <v>50.4</v>
      </c>
      <c r="W12" s="71">
        <v>1.3439999999999999</v>
      </c>
      <c r="X12" s="50">
        <v>30</v>
      </c>
      <c r="Y12" s="50"/>
      <c r="Z12" s="19">
        <v>35.729999999999997</v>
      </c>
      <c r="AA12" s="18">
        <f t="shared" si="12"/>
        <v>5.7299999999999969</v>
      </c>
      <c r="AB12" s="21">
        <f t="shared" si="13"/>
        <v>1.1909999999999998</v>
      </c>
      <c r="AC12" s="78">
        <v>28.8</v>
      </c>
      <c r="AD12" s="79">
        <v>1.0069930069930069</v>
      </c>
      <c r="AE12" s="50">
        <v>33</v>
      </c>
      <c r="AF12" s="19">
        <v>36.4</v>
      </c>
      <c r="AG12" s="54">
        <f t="shared" si="5"/>
        <v>3.3999999999999986</v>
      </c>
      <c r="AH12" s="22">
        <f t="shared" si="6"/>
        <v>1.103030303030303</v>
      </c>
      <c r="AI12" s="84">
        <v>37.1</v>
      </c>
      <c r="AJ12" s="22">
        <v>1.4160305343511452</v>
      </c>
      <c r="AK12" s="23">
        <f t="shared" si="7"/>
        <v>41.376666666666665</v>
      </c>
      <c r="AL12" s="23">
        <f t="shared" si="8"/>
        <v>3.7100000000000009</v>
      </c>
      <c r="AM12" s="24">
        <f t="shared" si="9"/>
        <v>1.0984955752212389</v>
      </c>
      <c r="AN12" s="125"/>
    </row>
    <row r="13" spans="1:40" x14ac:dyDescent="0.25">
      <c r="A13" s="16" t="s">
        <v>21</v>
      </c>
      <c r="B13" s="17">
        <v>106.65666666666668</v>
      </c>
      <c r="C13" s="17">
        <v>103.35666666666667</v>
      </c>
      <c r="D13" s="17">
        <v>131.75666666666666</v>
      </c>
      <c r="E13" s="17">
        <v>156.09</v>
      </c>
      <c r="F13" s="50">
        <v>93.643333333333331</v>
      </c>
      <c r="G13" s="88">
        <f t="shared" si="0"/>
        <v>100.00000000033333</v>
      </c>
      <c r="H13" s="62">
        <v>1.0000000000000001E-9</v>
      </c>
      <c r="I13" s="69">
        <v>1.77</v>
      </c>
      <c r="J13" s="64">
        <f t="shared" si="10"/>
        <v>1.7699999989999999</v>
      </c>
      <c r="K13" s="121">
        <v>0</v>
      </c>
      <c r="L13" s="58">
        <v>15.733333333333333</v>
      </c>
      <c r="M13" s="94">
        <f t="shared" si="11"/>
        <v>17.503333333333334</v>
      </c>
      <c r="N13" s="111">
        <v>0</v>
      </c>
      <c r="O13" s="112">
        <v>0</v>
      </c>
      <c r="P13" s="58">
        <v>12.266666666666667</v>
      </c>
      <c r="Q13" s="103">
        <f>N13+P13</f>
        <v>12.266666666666667</v>
      </c>
      <c r="R13" s="64">
        <v>180</v>
      </c>
      <c r="S13" s="64">
        <v>155.72999999999999</v>
      </c>
      <c r="T13" s="18">
        <f t="shared" si="3"/>
        <v>-24.27000000000001</v>
      </c>
      <c r="U13" s="20">
        <f t="shared" si="4"/>
        <v>0.86516666666666664</v>
      </c>
      <c r="V13" s="73">
        <v>176.88</v>
      </c>
      <c r="W13" s="71">
        <v>1.1792</v>
      </c>
      <c r="X13" s="50">
        <v>70</v>
      </c>
      <c r="Y13" s="50"/>
      <c r="Z13" s="19">
        <f>73.2-6.4</f>
        <v>66.8</v>
      </c>
      <c r="AA13" s="18">
        <f t="shared" si="12"/>
        <v>-3.2000000000000028</v>
      </c>
      <c r="AB13" s="21">
        <f t="shared" si="13"/>
        <v>0.95428571428571429</v>
      </c>
      <c r="AC13" s="78">
        <v>63.48</v>
      </c>
      <c r="AD13" s="79">
        <v>0.73813953488372086</v>
      </c>
      <c r="AE13" s="50">
        <v>50</v>
      </c>
      <c r="AF13" s="19">
        <f>73.4-6.4</f>
        <v>67</v>
      </c>
      <c r="AG13" s="54">
        <f t="shared" si="5"/>
        <v>17</v>
      </c>
      <c r="AH13" s="22">
        <f t="shared" si="6"/>
        <v>1.34</v>
      </c>
      <c r="AI13" s="84">
        <v>40.57</v>
      </c>
      <c r="AJ13" s="22">
        <v>0.5135443037974684</v>
      </c>
      <c r="AK13" s="23">
        <f t="shared" si="7"/>
        <v>97.100000000000009</v>
      </c>
      <c r="AL13" s="23">
        <f t="shared" si="8"/>
        <v>-2.9000000003333213</v>
      </c>
      <c r="AM13" s="24">
        <f t="shared" si="9"/>
        <v>0.97099999999676345</v>
      </c>
      <c r="AN13" s="125"/>
    </row>
    <row r="14" spans="1:40" x14ac:dyDescent="0.25">
      <c r="A14" s="5" t="s">
        <v>13</v>
      </c>
      <c r="B14" s="25">
        <v>18241.293333333299</v>
      </c>
      <c r="C14" s="25">
        <v>15842.02</v>
      </c>
      <c r="D14" s="25">
        <v>17280.903333333332</v>
      </c>
      <c r="E14" s="25">
        <v>17726.666666666668</v>
      </c>
      <c r="F14" s="25">
        <v>18308.533333333333</v>
      </c>
      <c r="G14" s="89">
        <f t="shared" si="0"/>
        <v>19280.32734824319</v>
      </c>
      <c r="H14" s="25">
        <f>SUM(H6:H13)</f>
        <v>603.00000000099999</v>
      </c>
      <c r="I14" s="68">
        <f>SUM(I6:I13)</f>
        <v>569.38</v>
      </c>
      <c r="J14" s="27">
        <f>I14-H14</f>
        <v>-33.620000000999994</v>
      </c>
      <c r="K14" s="122">
        <f>I14/H14</f>
        <v>0.94424543946775419</v>
      </c>
      <c r="L14" s="59">
        <v>1916.0666666666666</v>
      </c>
      <c r="M14" s="95">
        <f>I14+L14</f>
        <v>2485.4466666666667</v>
      </c>
      <c r="N14" s="113">
        <v>832.96</v>
      </c>
      <c r="O14" s="118">
        <v>0.77484651162789975</v>
      </c>
      <c r="P14" s="59">
        <v>1967.2666666666667</v>
      </c>
      <c r="Q14" s="104">
        <f>N14+P14</f>
        <v>2800.2266666666665</v>
      </c>
      <c r="R14" s="99">
        <f>SUM(R6:R13)</f>
        <v>20435.458108747989</v>
      </c>
      <c r="S14" s="25">
        <f>SUM(S6:S13)</f>
        <v>20549.079999999998</v>
      </c>
      <c r="T14" s="25">
        <f t="shared" si="3"/>
        <v>113.62189125200894</v>
      </c>
      <c r="U14" s="28">
        <f t="shared" si="4"/>
        <v>1.0055600364154973</v>
      </c>
      <c r="V14" s="74">
        <v>18784.450000000004</v>
      </c>
      <c r="W14" s="72">
        <v>1.0304527365352696</v>
      </c>
      <c r="X14" s="26">
        <f>SUM(X6:X13)</f>
        <v>18869.150683538966</v>
      </c>
      <c r="Y14" s="26">
        <f>SUM(Y6:Y13)</f>
        <v>0</v>
      </c>
      <c r="Z14" s="25">
        <f>SUM(Z6:Z13)</f>
        <v>19860.28</v>
      </c>
      <c r="AA14" s="25">
        <f t="shared" si="12"/>
        <v>991.12931646103243</v>
      </c>
      <c r="AB14" s="29">
        <f t="shared" si="13"/>
        <v>1.0525264402772336</v>
      </c>
      <c r="AC14" s="81">
        <v>17978.46</v>
      </c>
      <c r="AD14" s="82">
        <v>1.0203389414765687</v>
      </c>
      <c r="AE14" s="26">
        <f>SUM(AE6:AE13)</f>
        <v>17933.373252441619</v>
      </c>
      <c r="AF14" s="25">
        <f>SUM(AF6:AF13)</f>
        <v>19565.79</v>
      </c>
      <c r="AG14" s="25">
        <f t="shared" si="5"/>
        <v>1632.4167475583818</v>
      </c>
      <c r="AH14" s="30">
        <f t="shared" si="6"/>
        <v>1.0910267535604954</v>
      </c>
      <c r="AI14" s="85">
        <v>17329.729999999996</v>
      </c>
      <c r="AJ14" s="30">
        <v>1.0137345446360999</v>
      </c>
      <c r="AK14" s="31">
        <f t="shared" si="7"/>
        <v>20181.509999999998</v>
      </c>
      <c r="AL14" s="31">
        <f t="shared" si="8"/>
        <v>901.1826517568079</v>
      </c>
      <c r="AM14" s="32">
        <f t="shared" si="9"/>
        <v>1.0467410451845323</v>
      </c>
      <c r="AN14" s="125"/>
    </row>
    <row r="15" spans="1:40" x14ac:dyDescent="0.25">
      <c r="A15" s="33"/>
      <c r="B15" s="34"/>
      <c r="C15" s="34"/>
      <c r="D15" s="25"/>
      <c r="E15" s="25"/>
      <c r="F15" s="25"/>
      <c r="G15" s="88"/>
      <c r="H15" s="25"/>
      <c r="I15" s="25"/>
      <c r="J15" s="27"/>
      <c r="K15" s="122"/>
      <c r="L15" s="61"/>
      <c r="M15" s="96"/>
      <c r="N15" s="113"/>
      <c r="O15" s="114"/>
      <c r="P15" s="61"/>
      <c r="Q15" s="105"/>
      <c r="R15" s="99"/>
      <c r="S15" s="25"/>
      <c r="T15" s="18"/>
      <c r="U15" s="20"/>
      <c r="V15" s="73"/>
      <c r="W15" s="71"/>
      <c r="X15" s="26"/>
      <c r="Y15" s="26"/>
      <c r="Z15" s="25"/>
      <c r="AA15" s="18"/>
      <c r="AB15" s="21"/>
      <c r="AC15" s="78"/>
      <c r="AD15" s="79"/>
      <c r="AE15" s="26"/>
      <c r="AF15" s="25"/>
      <c r="AG15" s="25"/>
      <c r="AH15" s="22"/>
      <c r="AI15" s="84"/>
      <c r="AJ15" s="22"/>
      <c r="AK15" s="23"/>
      <c r="AL15" s="23"/>
      <c r="AM15" s="24"/>
    </row>
    <row r="16" spans="1:40" x14ac:dyDescent="0.25">
      <c r="A16" s="5" t="s">
        <v>14</v>
      </c>
      <c r="B16" s="34"/>
      <c r="C16" s="34"/>
      <c r="D16" s="25"/>
      <c r="E16" s="25">
        <v>17209.986666666668</v>
      </c>
      <c r="F16" s="25">
        <v>17702.440000000002</v>
      </c>
      <c r="G16" s="90">
        <f>(H16+R16+X16+AE16)/3</f>
        <v>18605.660681576523</v>
      </c>
      <c r="H16" s="57">
        <f>H14-H17</f>
        <v>581.00000000099999</v>
      </c>
      <c r="I16" s="67">
        <f>I14-I17</f>
        <v>540.27</v>
      </c>
      <c r="J16" s="27">
        <f>I16-H16</f>
        <v>-40.730000001000008</v>
      </c>
      <c r="K16" s="122">
        <f>I16/H16</f>
        <v>0.92989672977464732</v>
      </c>
      <c r="L16" s="56"/>
      <c r="M16" s="97"/>
      <c r="N16" s="115">
        <v>801.74</v>
      </c>
      <c r="O16" s="114">
        <v>0.77612778315585673</v>
      </c>
      <c r="P16" s="56"/>
      <c r="Q16" s="106"/>
      <c r="R16" s="100">
        <f>R14-R17</f>
        <v>19714.458108747989</v>
      </c>
      <c r="S16" s="25">
        <f>S14-S17</f>
        <v>19590.07</v>
      </c>
      <c r="T16" s="25">
        <f>S16-R16</f>
        <v>-124.38810874798946</v>
      </c>
      <c r="U16" s="28">
        <f>S16/R16</f>
        <v>0.99369051342614412</v>
      </c>
      <c r="V16" s="74">
        <v>18156.070000000003</v>
      </c>
      <c r="W16" s="72">
        <v>1.0276205405679777</v>
      </c>
      <c r="X16" s="57">
        <f>X14-X17</f>
        <v>18212.150683538966</v>
      </c>
      <c r="Y16" s="57">
        <f>Y14-Y17</f>
        <v>0</v>
      </c>
      <c r="Z16" s="25">
        <f>Z14-Z17</f>
        <v>18930.25</v>
      </c>
      <c r="AA16" s="25">
        <f>Z16-X16</f>
        <v>718.0993164610336</v>
      </c>
      <c r="AB16" s="29">
        <f>Z16/X16</f>
        <v>1.0394296823554225</v>
      </c>
      <c r="AC16" s="81">
        <v>17418.62</v>
      </c>
      <c r="AD16" s="82">
        <v>1.019768800799904</v>
      </c>
      <c r="AE16" s="57">
        <f>AE14-AE17</f>
        <v>17309.373252441619</v>
      </c>
      <c r="AF16" s="25">
        <f>AF14-AF17</f>
        <v>18589.530000000002</v>
      </c>
      <c r="AG16" s="25">
        <f>AF16-AE16</f>
        <v>1280.1567475583834</v>
      </c>
      <c r="AH16" s="30">
        <f>AF16/AE16</f>
        <v>1.0739574292430147</v>
      </c>
      <c r="AI16" s="85">
        <v>16730.889999999996</v>
      </c>
      <c r="AJ16" s="30">
        <v>1.0098690404131228</v>
      </c>
      <c r="AK16" s="31">
        <f>SUM(I16,S16,Z16,AF16)/3</f>
        <v>19216.706666666665</v>
      </c>
      <c r="AL16" s="31">
        <f>+AK16-G16</f>
        <v>611.04598509014249</v>
      </c>
      <c r="AM16" s="32">
        <f>AK16/G16</f>
        <v>1.0328419396412623</v>
      </c>
      <c r="AN16" s="125"/>
    </row>
    <row r="17" spans="1:40" ht="15.75" thickBot="1" x14ac:dyDescent="0.3">
      <c r="A17" s="33" t="s">
        <v>15</v>
      </c>
      <c r="B17" s="35"/>
      <c r="C17" s="36"/>
      <c r="D17" s="25"/>
      <c r="E17" s="25">
        <v>516.67999999999995</v>
      </c>
      <c r="F17" s="26">
        <v>606.09333333333336</v>
      </c>
      <c r="G17" s="89">
        <f>(H17+R17+X17+AE17)/3</f>
        <v>674.66666666666663</v>
      </c>
      <c r="H17" s="63">
        <v>22</v>
      </c>
      <c r="I17" s="25">
        <v>29.11</v>
      </c>
      <c r="J17" s="65">
        <f>I17-H17</f>
        <v>7.1099999999999994</v>
      </c>
      <c r="K17" s="122">
        <f>I17/H17</f>
        <v>1.3231818181818182</v>
      </c>
      <c r="L17" s="56"/>
      <c r="M17" s="97"/>
      <c r="N17" s="116">
        <v>31.22</v>
      </c>
      <c r="O17" s="117">
        <v>0.74333333333333329</v>
      </c>
      <c r="P17" s="107"/>
      <c r="Q17" s="108"/>
      <c r="R17" s="99">
        <v>721</v>
      </c>
      <c r="S17" s="99">
        <v>959.01</v>
      </c>
      <c r="T17" s="25">
        <f>S17-R17</f>
        <v>238.01</v>
      </c>
      <c r="U17" s="28">
        <f>S17/R17</f>
        <v>1.3301109570041609</v>
      </c>
      <c r="V17" s="75">
        <v>628.38</v>
      </c>
      <c r="W17" s="28">
        <v>1.1196100126681743</v>
      </c>
      <c r="X17" s="26">
        <v>657</v>
      </c>
      <c r="Y17" s="26"/>
      <c r="Z17" s="25">
        <v>930.03</v>
      </c>
      <c r="AA17" s="25">
        <f>Z17-X17</f>
        <v>273.02999999999997</v>
      </c>
      <c r="AB17" s="29">
        <f>Z17/X17</f>
        <v>1.4155707762557077</v>
      </c>
      <c r="AC17" s="83">
        <v>559.84</v>
      </c>
      <c r="AD17" s="80">
        <v>1.0384021842355178</v>
      </c>
      <c r="AE17" s="26">
        <v>624</v>
      </c>
      <c r="AF17" s="25">
        <v>976.26</v>
      </c>
      <c r="AG17" s="25">
        <f>AF17-AE17</f>
        <v>352.26</v>
      </c>
      <c r="AH17" s="30">
        <f>AF17/AE17</f>
        <v>1.5645192307692308</v>
      </c>
      <c r="AI17" s="85">
        <v>598.84</v>
      </c>
      <c r="AJ17" s="30">
        <v>1.1351276554204033</v>
      </c>
      <c r="AK17" s="31">
        <f>SUM(I17,S17,Z17,AF17)/3</f>
        <v>964.80333333333328</v>
      </c>
      <c r="AL17" s="31">
        <f>+AK17-G17</f>
        <v>290.13666666666666</v>
      </c>
      <c r="AM17" s="32">
        <f>AK17/G17</f>
        <v>1.430044466403162</v>
      </c>
      <c r="AN17" s="125"/>
    </row>
    <row r="19" spans="1:40" ht="17.25" x14ac:dyDescent="0.25">
      <c r="A19" t="s">
        <v>23</v>
      </c>
      <c r="S19" s="123"/>
      <c r="T19" s="127"/>
    </row>
    <row r="20" spans="1:40" x14ac:dyDescent="0.25">
      <c r="A20" s="55"/>
      <c r="S20" s="123"/>
      <c r="T20" s="127"/>
    </row>
    <row r="21" spans="1:40" x14ac:dyDescent="0.25">
      <c r="T21" s="123"/>
    </row>
    <row r="23" spans="1:40" x14ac:dyDescent="0.25">
      <c r="S23" s="126"/>
    </row>
    <row r="25" spans="1:40" x14ac:dyDescent="0.25">
      <c r="S25" s="123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</row>
    <row r="26" spans="1:40" x14ac:dyDescent="0.25"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</row>
    <row r="27" spans="1:40" x14ac:dyDescent="0.25">
      <c r="S27" s="123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</row>
    <row r="28" spans="1:40" x14ac:dyDescent="0.25">
      <c r="S28" s="123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</row>
    <row r="30" spans="1:40" x14ac:dyDescent="0.25">
      <c r="S30" s="123"/>
    </row>
    <row r="32" spans="1:40" x14ac:dyDescent="0.25">
      <c r="S32" s="123"/>
    </row>
    <row r="33" spans="19:19" x14ac:dyDescent="0.25">
      <c r="S33" s="123"/>
    </row>
  </sheetData>
  <mergeCells count="16">
    <mergeCell ref="N4:O4"/>
    <mergeCell ref="R2:W2"/>
    <mergeCell ref="R3:W3"/>
    <mergeCell ref="V4:W4"/>
    <mergeCell ref="H2:M2"/>
    <mergeCell ref="H3:M3"/>
    <mergeCell ref="N2:Q2"/>
    <mergeCell ref="N3:Q3"/>
    <mergeCell ref="AC4:AD4"/>
    <mergeCell ref="X2:AD2"/>
    <mergeCell ref="X3:AD3"/>
    <mergeCell ref="AK2:AM2"/>
    <mergeCell ref="AK3:AM3"/>
    <mergeCell ref="AI4:AJ4"/>
    <mergeCell ref="AE2:AJ2"/>
    <mergeCell ref="AE3:AJ3"/>
  </mergeCells>
  <pageMargins left="0.45" right="0.2" top="0.75" bottom="0.75" header="0.3" footer="0.3"/>
  <pageSetup scale="74" orientation="landscape" r:id="rId1"/>
  <headerFooter>
    <oddHeader>&amp;LDaily Enrollment Report&amp;CWinter 2015&amp;R&amp;D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2014-11-06T16:58:45Z</cp:lastPrinted>
  <dcterms:created xsi:type="dcterms:W3CDTF">2011-11-18T18:43:43Z</dcterms:created>
  <dcterms:modified xsi:type="dcterms:W3CDTF">2015-04-21T14:02:50Z</dcterms:modified>
</cp:coreProperties>
</file>