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uSeon\Project\FTES Target\Semester Summary\"/>
    </mc:Choice>
  </mc:AlternateContent>
  <bookViews>
    <workbookView xWindow="0" yWindow="0" windowWidth="17145" windowHeight="8205"/>
  </bookViews>
  <sheets>
    <sheet name="Summar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6" i="1"/>
  <c r="X19" i="1" l="1"/>
  <c r="U16" i="1" l="1"/>
  <c r="Q16" i="1"/>
  <c r="S19" i="1"/>
  <c r="R19" i="1"/>
  <c r="O19" i="1"/>
  <c r="N19" i="1"/>
  <c r="K19" i="1"/>
  <c r="X17" i="1"/>
  <c r="Z17" i="1" s="1"/>
  <c r="W17" i="1"/>
  <c r="V17" i="1"/>
  <c r="S17" i="1"/>
  <c r="R17" i="1"/>
  <c r="O17" i="1"/>
  <c r="N17" i="1"/>
  <c r="T16" i="1"/>
  <c r="T18" i="1" s="1"/>
  <c r="P16" i="1"/>
  <c r="P18" i="1" s="1"/>
  <c r="M16" i="1"/>
  <c r="O16" i="1" s="1"/>
  <c r="L16" i="1"/>
  <c r="J16" i="1"/>
  <c r="J18" i="1" s="1"/>
  <c r="X15" i="1"/>
  <c r="W15" i="1"/>
  <c r="V15" i="1"/>
  <c r="S15" i="1"/>
  <c r="R15" i="1"/>
  <c r="N15" i="1"/>
  <c r="K15" i="1"/>
  <c r="X14" i="1"/>
  <c r="W14" i="1"/>
  <c r="V14" i="1"/>
  <c r="S14" i="1"/>
  <c r="R14" i="1"/>
  <c r="N14" i="1"/>
  <c r="K14" i="1"/>
  <c r="X13" i="1"/>
  <c r="W13" i="1"/>
  <c r="V13" i="1"/>
  <c r="S13" i="1"/>
  <c r="R13" i="1"/>
  <c r="O13" i="1"/>
  <c r="N13" i="1"/>
  <c r="K13" i="1"/>
  <c r="X12" i="1"/>
  <c r="W12" i="1"/>
  <c r="V12" i="1"/>
  <c r="S12" i="1"/>
  <c r="R12" i="1"/>
  <c r="O12" i="1"/>
  <c r="N12" i="1"/>
  <c r="K12" i="1"/>
  <c r="X11" i="1"/>
  <c r="W11" i="1"/>
  <c r="V11" i="1"/>
  <c r="S11" i="1"/>
  <c r="R11" i="1"/>
  <c r="N11" i="1"/>
  <c r="K11" i="1"/>
  <c r="X10" i="1"/>
  <c r="W10" i="1"/>
  <c r="V10" i="1"/>
  <c r="S10" i="1"/>
  <c r="R10" i="1"/>
  <c r="O10" i="1"/>
  <c r="N10" i="1"/>
  <c r="K10" i="1"/>
  <c r="X9" i="1"/>
  <c r="W9" i="1"/>
  <c r="V9" i="1"/>
  <c r="S9" i="1"/>
  <c r="R9" i="1"/>
  <c r="O9" i="1"/>
  <c r="N9" i="1"/>
  <c r="K9" i="1"/>
  <c r="X8" i="1"/>
  <c r="W8" i="1"/>
  <c r="V8" i="1"/>
  <c r="S8" i="1"/>
  <c r="R8" i="1"/>
  <c r="O8" i="1"/>
  <c r="N8" i="1"/>
  <c r="K8" i="1"/>
  <c r="R16" i="1"/>
  <c r="Q18" i="1"/>
  <c r="S16" i="1"/>
  <c r="Z11" i="1"/>
  <c r="N16" i="1"/>
  <c r="L18" i="1"/>
  <c r="K16" i="1" l="1"/>
  <c r="Z15" i="1"/>
  <c r="Y8" i="1"/>
  <c r="Z9" i="1"/>
  <c r="Y10" i="1"/>
  <c r="Z10" i="1"/>
  <c r="Y9" i="1"/>
  <c r="Y13" i="1"/>
  <c r="Y14" i="1"/>
  <c r="S18" i="1"/>
  <c r="R18" i="1"/>
  <c r="K18" i="1"/>
  <c r="Z8" i="1"/>
  <c r="Z12" i="1"/>
  <c r="Z13" i="1"/>
  <c r="W16" i="1"/>
  <c r="Z14" i="1"/>
  <c r="M18" i="1"/>
  <c r="V16" i="1"/>
  <c r="Y11" i="1"/>
  <c r="Y12" i="1"/>
  <c r="Y15" i="1"/>
  <c r="X16" i="1"/>
  <c r="O18" i="1" l="1"/>
  <c r="N18" i="1"/>
  <c r="Y16" i="1"/>
  <c r="Z16" i="1"/>
  <c r="Z19" i="1" l="1"/>
  <c r="W19" i="1"/>
  <c r="V19" i="1"/>
  <c r="U18" i="1"/>
  <c r="V18" i="1" s="1"/>
  <c r="X18" i="1" l="1"/>
  <c r="Y18" i="1" s="1"/>
  <c r="Y19" i="1"/>
  <c r="W18" i="1"/>
  <c r="Z18" i="1" l="1"/>
</calcChain>
</file>

<file path=xl/sharedStrings.xml><?xml version="1.0" encoding="utf-8"?>
<sst xmlns="http://schemas.openxmlformats.org/spreadsheetml/2006/main" count="47" uniqueCount="41">
  <si>
    <t>Summer 2017</t>
  </si>
  <si>
    <t>Fall 2017</t>
  </si>
  <si>
    <t>Spring 2018</t>
  </si>
  <si>
    <t>Annual</t>
  </si>
  <si>
    <t>QTR FTES</t>
  </si>
  <si>
    <t>CY FTES</t>
  </si>
  <si>
    <t>COLLEGE</t>
  </si>
  <si>
    <t>08/09 CY FTES FINAL</t>
  </si>
  <si>
    <t>10/11 CY FTES FINAL</t>
  </si>
  <si>
    <t>11/12 CY FTES FINAL</t>
  </si>
  <si>
    <t>12/13 CY FTES FINAL</t>
  </si>
  <si>
    <t>13/14 CY FTES FINAL</t>
  </si>
  <si>
    <t>14/15 CY FTES FINAL</t>
  </si>
  <si>
    <t>15/16 CY PROJECTED</t>
  </si>
  <si>
    <t>15/16 CY FTES FINAL</t>
  </si>
  <si>
    <t>16/17 CY FTES FINAL</t>
  </si>
  <si>
    <t>Projected</t>
  </si>
  <si>
    <t>FTES ACTUAL - INIT TARGET</t>
  </si>
  <si>
    <t>% ACTUAL/ PROJECTED</t>
  </si>
  <si>
    <t xml:space="preserve">Projected </t>
  </si>
  <si>
    <t>CALC to date</t>
  </si>
  <si>
    <t>DIFF (CALC - TARGET)</t>
  </si>
  <si>
    <t xml:space="preserve">% of PROJECTED </t>
  </si>
  <si>
    <t>A/L</t>
  </si>
  <si>
    <t>B/E</t>
  </si>
  <si>
    <t>CCOE</t>
  </si>
  <si>
    <t>ECST</t>
  </si>
  <si>
    <t>H/HS</t>
  </si>
  <si>
    <t>N/SS</t>
  </si>
  <si>
    <t>HNR</t>
  </si>
  <si>
    <t>OTHER*</t>
  </si>
  <si>
    <t>TOTAL</t>
  </si>
  <si>
    <t>RESIDENT FTES</t>
  </si>
  <si>
    <t>NON-RESIDENT FTES</t>
  </si>
  <si>
    <r>
      <rPr>
        <vertAlign val="superscript"/>
        <sz val="9"/>
        <color indexed="8"/>
        <rFont val="Arial"/>
        <family val="2"/>
      </rPr>
      <t>*</t>
    </r>
    <r>
      <rPr>
        <sz val="9"/>
        <color theme="1"/>
        <rFont val="Arial"/>
        <family val="2"/>
      </rPr>
      <t>Includes courses with in the following subjects: UNIV, ATHL, and LIBR</t>
    </r>
  </si>
  <si>
    <t>Note: "CY Projected" (column 4) reflects the total FTES that each college is projected to achieve this year.</t>
  </si>
  <si>
    <t>17/18 CY PROJECTED</t>
  </si>
  <si>
    <t>Final</t>
  </si>
  <si>
    <t>The projected CY resident FTES of 22,553 is 25.3% higher than our CO-assigned target of 18,005.</t>
  </si>
  <si>
    <t xml:space="preserve"> FTES tracking for 2017-2018</t>
  </si>
  <si>
    <t>Actual as of 2/17/2018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</si>
</sst>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_);[Red]\(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vertAlign val="superscript"/>
      <sz val="9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42">
    <xf numFmtId="0" fontId="0" fillId="0" borderId="0" xfId="0"/>
    <xf numFmtId="0" fontId="3" fillId="0" borderId="0" xfId="0" applyFont="1"/>
    <xf numFmtId="0" fontId="0" fillId="0" borderId="0" xfId="0" applyFill="1"/>
    <xf numFmtId="0" fontId="5" fillId="0" borderId="0" xfId="3" applyFont="1" applyAlignment="1">
      <alignment horizontal="center" vertical="center"/>
    </xf>
    <xf numFmtId="0" fontId="5" fillId="0" borderId="0" xfId="3" applyFont="1" applyFill="1" applyAlignment="1">
      <alignment horizontal="center" vertical="center"/>
    </xf>
    <xf numFmtId="0" fontId="6" fillId="0" borderId="1" xfId="3" applyFont="1" applyBorder="1" applyAlignment="1"/>
    <xf numFmtId="0" fontId="6" fillId="0" borderId="2" xfId="3" applyFont="1" applyBorder="1" applyAlignment="1"/>
    <xf numFmtId="43" fontId="5" fillId="0" borderId="2" xfId="1" applyFont="1" applyBorder="1" applyAlignment="1"/>
    <xf numFmtId="43" fontId="5" fillId="0" borderId="3" xfId="1" applyFont="1" applyBorder="1" applyAlignment="1"/>
    <xf numFmtId="0" fontId="6" fillId="0" borderId="10" xfId="3" applyFont="1" applyBorder="1" applyAlignment="1"/>
    <xf numFmtId="0" fontId="6" fillId="0" borderId="0" xfId="3" applyFont="1" applyBorder="1" applyAlignment="1"/>
    <xf numFmtId="43" fontId="6" fillId="0" borderId="0" xfId="1" applyFont="1" applyBorder="1" applyAlignment="1"/>
    <xf numFmtId="0" fontId="0" fillId="0" borderId="0" xfId="0" applyBorder="1"/>
    <xf numFmtId="0" fontId="6" fillId="7" borderId="14" xfId="3" applyFont="1" applyFill="1" applyBorder="1" applyAlignment="1">
      <alignment horizontal="center"/>
    </xf>
    <xf numFmtId="0" fontId="7" fillId="0" borderId="16" xfId="3" applyFont="1" applyBorder="1" applyAlignment="1"/>
    <xf numFmtId="164" fontId="7" fillId="0" borderId="17" xfId="1" applyNumberFormat="1" applyFont="1" applyFill="1" applyBorder="1" applyAlignment="1">
      <alignment horizontal="center" textRotation="90" wrapText="1"/>
    </xf>
    <xf numFmtId="43" fontId="7" fillId="0" borderId="18" xfId="1" applyFont="1" applyFill="1" applyBorder="1" applyAlignment="1">
      <alignment horizontal="center" textRotation="90" wrapText="1"/>
    </xf>
    <xf numFmtId="0" fontId="7" fillId="0" borderId="18" xfId="1" applyNumberFormat="1" applyFont="1" applyFill="1" applyBorder="1" applyAlignment="1">
      <alignment horizontal="center" textRotation="90" wrapText="1"/>
    </xf>
    <xf numFmtId="0" fontId="7" fillId="0" borderId="19" xfId="1" applyNumberFormat="1" applyFont="1" applyFill="1" applyBorder="1" applyAlignment="1">
      <alignment horizontal="center" textRotation="90" wrapText="1"/>
    </xf>
    <xf numFmtId="6" fontId="7" fillId="0" borderId="7" xfId="3" applyNumberFormat="1" applyFont="1" applyFill="1" applyBorder="1" applyAlignment="1">
      <alignment horizontal="center" textRotation="90" wrapText="1"/>
    </xf>
    <xf numFmtId="0" fontId="7" fillId="0" borderId="8" xfId="3" applyFont="1" applyFill="1" applyBorder="1" applyAlignment="1">
      <alignment horizontal="center" textRotation="90" wrapText="1"/>
    </xf>
    <xf numFmtId="0" fontId="7" fillId="0" borderId="21" xfId="3" applyFont="1" applyFill="1" applyBorder="1" applyAlignment="1">
      <alignment horizontal="center" textRotation="90" wrapText="1"/>
    </xf>
    <xf numFmtId="0" fontId="7" fillId="4" borderId="9" xfId="3" applyFont="1" applyFill="1" applyBorder="1" applyAlignment="1">
      <alignment horizontal="center" textRotation="90" wrapText="1"/>
    </xf>
    <xf numFmtId="164" fontId="7" fillId="6" borderId="7" xfId="1" applyNumberFormat="1" applyFont="1" applyFill="1" applyBorder="1" applyAlignment="1">
      <alignment horizontal="center" textRotation="90" wrapText="1"/>
    </xf>
    <xf numFmtId="0" fontId="7" fillId="6" borderId="8" xfId="3" applyFont="1" applyFill="1" applyBorder="1" applyAlignment="1">
      <alignment horizontal="center" textRotation="90" wrapText="1"/>
    </xf>
    <xf numFmtId="165" fontId="7" fillId="6" borderId="9" xfId="2" applyNumberFormat="1" applyFont="1" applyFill="1" applyBorder="1" applyAlignment="1">
      <alignment horizontal="center" textRotation="90" wrapText="1"/>
    </xf>
    <xf numFmtId="0" fontId="7" fillId="0" borderId="6" xfId="3" applyFont="1" applyBorder="1" applyAlignment="1"/>
    <xf numFmtId="164" fontId="8" fillId="0" borderId="7" xfId="1" applyNumberFormat="1" applyFont="1" applyFill="1" applyBorder="1" applyAlignment="1"/>
    <xf numFmtId="43" fontId="8" fillId="0" borderId="8" xfId="1" applyFont="1" applyFill="1" applyBorder="1" applyAlignment="1"/>
    <xf numFmtId="1" fontId="8" fillId="0" borderId="18" xfId="1" applyNumberFormat="1" applyFont="1" applyFill="1" applyBorder="1" applyAlignment="1"/>
    <xf numFmtId="1" fontId="8" fillId="0" borderId="22" xfId="1" applyNumberFormat="1" applyFont="1" applyFill="1" applyBorder="1" applyAlignment="1"/>
    <xf numFmtId="6" fontId="8" fillId="0" borderId="18" xfId="3" applyNumberFormat="1" applyFont="1" applyFill="1" applyBorder="1" applyAlignment="1"/>
    <xf numFmtId="0" fontId="7" fillId="0" borderId="18" xfId="3" applyFont="1" applyFill="1" applyBorder="1" applyAlignment="1">
      <alignment wrapText="1"/>
    </xf>
    <xf numFmtId="0" fontId="0" fillId="0" borderId="0" xfId="0" applyFill="1" applyBorder="1"/>
    <xf numFmtId="0" fontId="0" fillId="4" borderId="11" xfId="0" applyFill="1" applyBorder="1"/>
    <xf numFmtId="164" fontId="8" fillId="6" borderId="23" xfId="1" applyNumberFormat="1" applyFont="1" applyFill="1" applyBorder="1" applyAlignment="1">
      <alignment wrapText="1"/>
    </xf>
    <xf numFmtId="0" fontId="8" fillId="6" borderId="24" xfId="3" applyFont="1" applyFill="1" applyBorder="1" applyAlignment="1">
      <alignment wrapText="1"/>
    </xf>
    <xf numFmtId="165" fontId="8" fillId="6" borderId="25" xfId="2" applyNumberFormat="1" applyFont="1" applyFill="1" applyBorder="1" applyAlignment="1">
      <alignment wrapText="1"/>
    </xf>
    <xf numFmtId="0" fontId="8" fillId="0" borderId="6" xfId="3" applyFont="1" applyFill="1" applyBorder="1" applyAlignment="1"/>
    <xf numFmtId="38" fontId="8" fillId="0" borderId="7" xfId="1" applyNumberFormat="1" applyFont="1" applyFill="1" applyBorder="1" applyAlignment="1"/>
    <xf numFmtId="38" fontId="8" fillId="0" borderId="8" xfId="1" applyNumberFormat="1" applyFont="1" applyFill="1" applyBorder="1" applyAlignment="1"/>
    <xf numFmtId="38" fontId="8" fillId="0" borderId="8" xfId="3" applyNumberFormat="1" applyFont="1" applyFill="1" applyBorder="1" applyAlignment="1">
      <alignment horizontal="right"/>
    </xf>
    <xf numFmtId="38" fontId="8" fillId="0" borderId="8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166" fontId="8" fillId="0" borderId="7" xfId="3" applyNumberFormat="1" applyFont="1" applyFill="1" applyBorder="1" applyAlignment="1">
      <alignment horizontal="right"/>
    </xf>
    <xf numFmtId="41" fontId="8" fillId="0" borderId="21" xfId="0" applyNumberFormat="1" applyFont="1" applyFill="1" applyBorder="1" applyAlignment="1">
      <alignment horizontal="right"/>
    </xf>
    <xf numFmtId="166" fontId="8" fillId="0" borderId="21" xfId="0" applyNumberFormat="1" applyFont="1" applyFill="1" applyBorder="1" applyAlignment="1">
      <alignment horizontal="right"/>
    </xf>
    <xf numFmtId="165" fontId="8" fillId="4" borderId="9" xfId="0" applyNumberFormat="1" applyFont="1" applyFill="1" applyBorder="1" applyAlignment="1">
      <alignment horizontal="right"/>
    </xf>
    <xf numFmtId="38" fontId="8" fillId="6" borderId="8" xfId="3" applyNumberFormat="1" applyFont="1" applyFill="1" applyBorder="1" applyAlignment="1">
      <alignment horizontal="right"/>
    </xf>
    <xf numFmtId="165" fontId="8" fillId="6" borderId="9" xfId="2" applyNumberFormat="1" applyFont="1" applyFill="1" applyBorder="1" applyAlignment="1">
      <alignment horizontal="right"/>
    </xf>
    <xf numFmtId="41" fontId="0" fillId="0" borderId="0" xfId="0" applyNumberFormat="1"/>
    <xf numFmtId="165" fontId="0" fillId="0" borderId="0" xfId="0" applyNumberFormat="1"/>
    <xf numFmtId="38" fontId="8" fillId="6" borderId="7" xfId="3" applyNumberFormat="1" applyFont="1" applyFill="1" applyBorder="1" applyAlignment="1">
      <alignment horizontal="right"/>
    </xf>
    <xf numFmtId="38" fontId="7" fillId="0" borderId="7" xfId="3" applyNumberFormat="1" applyFont="1" applyFill="1" applyBorder="1" applyAlignment="1"/>
    <xf numFmtId="38" fontId="7" fillId="0" borderId="8" xfId="3" applyNumberFormat="1" applyFont="1" applyFill="1" applyBorder="1" applyAlignment="1"/>
    <xf numFmtId="38" fontId="7" fillId="0" borderId="8" xfId="3" applyNumberFormat="1" applyFont="1" applyFill="1" applyBorder="1" applyAlignment="1">
      <alignment horizontal="right"/>
    </xf>
    <xf numFmtId="38" fontId="7" fillId="0" borderId="8" xfId="1" applyNumberFormat="1" applyFont="1" applyFill="1" applyBorder="1" applyAlignment="1">
      <alignment horizontal="right"/>
    </xf>
    <xf numFmtId="38" fontId="7" fillId="0" borderId="21" xfId="1" applyNumberFormat="1" applyFont="1" applyFill="1" applyBorder="1" applyAlignment="1">
      <alignment horizontal="right"/>
    </xf>
    <xf numFmtId="166" fontId="7" fillId="0" borderId="21" xfId="0" applyNumberFormat="1" applyFont="1" applyFill="1" applyBorder="1" applyAlignment="1">
      <alignment horizontal="right"/>
    </xf>
    <xf numFmtId="38" fontId="7" fillId="0" borderId="21" xfId="3" applyNumberFormat="1" applyFont="1" applyFill="1" applyBorder="1" applyAlignment="1">
      <alignment horizontal="right"/>
    </xf>
    <xf numFmtId="165" fontId="7" fillId="4" borderId="9" xfId="0" applyNumberFormat="1" applyFont="1" applyFill="1" applyBorder="1" applyAlignment="1">
      <alignment horizontal="right"/>
    </xf>
    <xf numFmtId="38" fontId="7" fillId="6" borderId="8" xfId="3" applyNumberFormat="1" applyFont="1" applyFill="1" applyBorder="1" applyAlignment="1">
      <alignment horizontal="right"/>
    </xf>
    <xf numFmtId="165" fontId="7" fillId="6" borderId="9" xfId="2" applyNumberFormat="1" applyFont="1" applyFill="1" applyBorder="1" applyAlignment="1">
      <alignment horizontal="right"/>
    </xf>
    <xf numFmtId="38" fontId="7" fillId="0" borderId="20" xfId="3" applyNumberFormat="1" applyFont="1" applyFill="1" applyBorder="1" applyAlignment="1"/>
    <xf numFmtId="166" fontId="7" fillId="0" borderId="8" xfId="3" applyNumberFormat="1" applyFont="1" applyFill="1" applyBorder="1" applyAlignment="1">
      <alignment horizontal="right"/>
    </xf>
    <xf numFmtId="166" fontId="7" fillId="0" borderId="21" xfId="3" applyNumberFormat="1" applyFont="1" applyFill="1" applyBorder="1" applyAlignment="1">
      <alignment horizontal="right"/>
    </xf>
    <xf numFmtId="10" fontId="0" fillId="0" borderId="0" xfId="0" applyNumberFormat="1"/>
    <xf numFmtId="0" fontId="7" fillId="0" borderId="26" xfId="3" applyFont="1" applyBorder="1" applyAlignment="1"/>
    <xf numFmtId="0" fontId="7" fillId="0" borderId="27" xfId="0" applyFont="1" applyBorder="1"/>
    <xf numFmtId="0" fontId="7" fillId="0" borderId="27" xfId="0" applyFont="1" applyFill="1" applyBorder="1"/>
    <xf numFmtId="38" fontId="7" fillId="0" borderId="28" xfId="3" applyNumberFormat="1" applyFont="1" applyFill="1" applyBorder="1" applyAlignment="1"/>
    <xf numFmtId="38" fontId="7" fillId="0" borderId="28" xfId="3" applyNumberFormat="1" applyFont="1" applyFill="1" applyBorder="1" applyAlignment="1">
      <alignment horizontal="right"/>
    </xf>
    <xf numFmtId="38" fontId="7" fillId="0" borderId="28" xfId="1" applyNumberFormat="1" applyFont="1" applyFill="1" applyBorder="1" applyAlignment="1">
      <alignment horizontal="right"/>
    </xf>
    <xf numFmtId="38" fontId="7" fillId="0" borderId="29" xfId="1" applyNumberFormat="1" applyFont="1" applyFill="1" applyBorder="1" applyAlignment="1">
      <alignment horizontal="right"/>
    </xf>
    <xf numFmtId="166" fontId="7" fillId="0" borderId="28" xfId="3" applyNumberFormat="1" applyFont="1" applyFill="1" applyBorder="1" applyAlignment="1">
      <alignment horizontal="right"/>
    </xf>
    <xf numFmtId="38" fontId="7" fillId="0" borderId="29" xfId="3" applyNumberFormat="1" applyFont="1" applyFill="1" applyBorder="1" applyAlignment="1">
      <alignment horizontal="right"/>
    </xf>
    <xf numFmtId="166" fontId="7" fillId="0" borderId="29" xfId="3" applyNumberFormat="1" applyFont="1" applyFill="1" applyBorder="1" applyAlignment="1">
      <alignment horizontal="right"/>
    </xf>
    <xf numFmtId="165" fontId="8" fillId="4" borderId="30" xfId="0" applyNumberFormat="1" applyFont="1" applyFill="1" applyBorder="1" applyAlignment="1">
      <alignment horizontal="right"/>
    </xf>
    <xf numFmtId="38" fontId="8" fillId="6" borderId="31" xfId="3" applyNumberFormat="1" applyFont="1" applyFill="1" applyBorder="1" applyAlignment="1">
      <alignment horizontal="right"/>
    </xf>
    <xf numFmtId="38" fontId="7" fillId="6" borderId="28" xfId="3" applyNumberFormat="1" applyFont="1" applyFill="1" applyBorder="1" applyAlignment="1">
      <alignment horizontal="right"/>
    </xf>
    <xf numFmtId="165" fontId="7" fillId="6" borderId="30" xfId="2" applyNumberFormat="1" applyFont="1" applyFill="1" applyBorder="1" applyAlignment="1">
      <alignment horizontal="right"/>
    </xf>
    <xf numFmtId="38" fontId="7" fillId="0" borderId="0" xfId="3" applyNumberFormat="1" applyFont="1" applyFill="1" applyBorder="1" applyAlignment="1">
      <alignment horizontal="right"/>
    </xf>
    <xf numFmtId="0" fontId="0" fillId="0" borderId="0" xfId="0" applyFill="1" applyAlignment="1"/>
    <xf numFmtId="0" fontId="10" fillId="0" borderId="0" xfId="0" applyFont="1"/>
    <xf numFmtId="0" fontId="0" fillId="9" borderId="0" xfId="0" applyFill="1"/>
    <xf numFmtId="10" fontId="2" fillId="0" borderId="0" xfId="0" applyNumberFormat="1" applyFont="1"/>
    <xf numFmtId="38" fontId="0" fillId="0" borderId="0" xfId="0" applyNumberFormat="1"/>
    <xf numFmtId="0" fontId="5" fillId="0" borderId="0" xfId="3" applyFont="1" applyFill="1" applyBorder="1" applyAlignment="1"/>
    <xf numFmtId="0" fontId="10" fillId="0" borderId="0" xfId="0" applyFont="1" applyFill="1"/>
    <xf numFmtId="15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1" fontId="8" fillId="2" borderId="22" xfId="1" applyNumberFormat="1" applyFont="1" applyFill="1" applyBorder="1" applyAlignment="1"/>
    <xf numFmtId="38" fontId="8" fillId="2" borderId="21" xfId="1" applyNumberFormat="1" applyFont="1" applyFill="1" applyBorder="1" applyAlignment="1">
      <alignment horizontal="right"/>
    </xf>
    <xf numFmtId="38" fontId="7" fillId="2" borderId="21" xfId="1" applyNumberFormat="1" applyFont="1" applyFill="1" applyBorder="1" applyAlignment="1">
      <alignment horizontal="right"/>
    </xf>
    <xf numFmtId="38" fontId="8" fillId="2" borderId="29" xfId="1" applyNumberFormat="1" applyFont="1" applyFill="1" applyBorder="1" applyAlignment="1">
      <alignment horizontal="right"/>
    </xf>
    <xf numFmtId="0" fontId="7" fillId="0" borderId="7" xfId="3" applyFont="1" applyFill="1" applyBorder="1" applyAlignment="1">
      <alignment horizontal="center" textRotation="90" wrapText="1"/>
    </xf>
    <xf numFmtId="41" fontId="8" fillId="0" borderId="7" xfId="0" applyNumberFormat="1" applyFont="1" applyFill="1" applyBorder="1" applyAlignment="1">
      <alignment horizontal="right"/>
    </xf>
    <xf numFmtId="38" fontId="7" fillId="0" borderId="7" xfId="3" applyNumberFormat="1" applyFont="1" applyFill="1" applyBorder="1" applyAlignment="1">
      <alignment horizontal="right"/>
    </xf>
    <xf numFmtId="38" fontId="7" fillId="0" borderId="31" xfId="3" applyNumberFormat="1" applyFont="1" applyFill="1" applyBorder="1" applyAlignment="1">
      <alignment horizontal="right"/>
    </xf>
    <xf numFmtId="0" fontId="7" fillId="3" borderId="8" xfId="3" applyFont="1" applyFill="1" applyBorder="1" applyAlignment="1">
      <alignment horizontal="center" textRotation="90" wrapText="1"/>
    </xf>
    <xf numFmtId="0" fontId="7" fillId="0" borderId="24" xfId="3" applyFont="1" applyFill="1" applyBorder="1" applyAlignment="1">
      <alignment wrapText="1"/>
    </xf>
    <xf numFmtId="0" fontId="7" fillId="3" borderId="18" xfId="3" applyFont="1" applyFill="1" applyBorder="1" applyAlignment="1"/>
    <xf numFmtId="38" fontId="8" fillId="0" borderId="8" xfId="0" applyNumberFormat="1" applyFont="1" applyFill="1" applyBorder="1" applyAlignment="1">
      <alignment horizontal="right"/>
    </xf>
    <xf numFmtId="165" fontId="8" fillId="3" borderId="8" xfId="2" applyNumberFormat="1" applyFont="1" applyFill="1" applyBorder="1" applyAlignment="1">
      <alignment horizontal="right"/>
    </xf>
    <xf numFmtId="38" fontId="7" fillId="0" borderId="18" xfId="3" applyNumberFormat="1" applyFont="1" applyFill="1" applyBorder="1" applyAlignment="1">
      <alignment horizontal="right"/>
    </xf>
    <xf numFmtId="165" fontId="7" fillId="3" borderId="8" xfId="2" applyNumberFormat="1" applyFont="1" applyFill="1" applyBorder="1" applyAlignment="1">
      <alignment horizontal="right"/>
    </xf>
    <xf numFmtId="38" fontId="7" fillId="0" borderId="38" xfId="3" applyNumberFormat="1" applyFont="1" applyFill="1" applyBorder="1" applyAlignment="1">
      <alignment horizontal="right"/>
    </xf>
    <xf numFmtId="165" fontId="8" fillId="3" borderId="28" xfId="2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 textRotation="90"/>
    </xf>
    <xf numFmtId="0" fontId="7" fillId="8" borderId="9" xfId="3" applyFont="1" applyFill="1" applyBorder="1" applyAlignment="1">
      <alignment horizontal="center" textRotation="90" wrapText="1"/>
    </xf>
    <xf numFmtId="0" fontId="7" fillId="0" borderId="16" xfId="3" applyFont="1" applyFill="1" applyBorder="1" applyAlignment="1">
      <alignment horizontal="center"/>
    </xf>
    <xf numFmtId="0" fontId="0" fillId="8" borderId="14" xfId="0" applyFill="1" applyBorder="1"/>
    <xf numFmtId="3" fontId="8" fillId="0" borderId="6" xfId="3" applyNumberFormat="1" applyFont="1" applyFill="1" applyBorder="1" applyAlignment="1">
      <alignment horizontal="right"/>
    </xf>
    <xf numFmtId="165" fontId="8" fillId="8" borderId="9" xfId="0" applyNumberFormat="1" applyFont="1" applyFill="1" applyBorder="1" applyAlignment="1">
      <alignment horizontal="right"/>
    </xf>
    <xf numFmtId="3" fontId="7" fillId="0" borderId="6" xfId="3" applyNumberFormat="1" applyFont="1" applyFill="1" applyBorder="1" applyAlignment="1">
      <alignment horizontal="right"/>
    </xf>
    <xf numFmtId="165" fontId="7" fillId="8" borderId="9" xfId="0" applyNumberFormat="1" applyFont="1" applyFill="1" applyBorder="1" applyAlignment="1">
      <alignment horizontal="right"/>
    </xf>
    <xf numFmtId="3" fontId="7" fillId="0" borderId="26" xfId="3" applyNumberFormat="1" applyFont="1" applyFill="1" applyBorder="1" applyAlignment="1">
      <alignment horizontal="right"/>
    </xf>
    <xf numFmtId="165" fontId="8" fillId="8" borderId="30" xfId="0" applyNumberFormat="1" applyFont="1" applyFill="1" applyBorder="1" applyAlignment="1">
      <alignment horizontal="right"/>
    </xf>
    <xf numFmtId="0" fontId="7" fillId="2" borderId="3" xfId="1" applyNumberFormat="1" applyFont="1" applyFill="1" applyBorder="1" applyAlignment="1">
      <alignment horizontal="center" textRotation="90" wrapText="1"/>
    </xf>
    <xf numFmtId="0" fontId="0" fillId="0" borderId="0" xfId="0" applyBorder="1" applyAlignment="1"/>
    <xf numFmtId="0" fontId="0" fillId="0" borderId="19" xfId="0" applyBorder="1" applyAlignment="1"/>
    <xf numFmtId="0" fontId="8" fillId="3" borderId="36" xfId="3" applyFont="1" applyFill="1" applyBorder="1" applyAlignment="1">
      <alignment horizontal="center"/>
    </xf>
    <xf numFmtId="0" fontId="9" fillId="0" borderId="4" xfId="0" applyFont="1" applyBorder="1" applyAlignment="1"/>
    <xf numFmtId="0" fontId="9" fillId="0" borderId="32" xfId="0" applyFont="1" applyBorder="1" applyAlignment="1"/>
    <xf numFmtId="0" fontId="8" fillId="4" borderId="4" xfId="3" applyFont="1" applyFill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7" fillId="5" borderId="35" xfId="3" applyFont="1" applyFill="1" applyBorder="1" applyAlignment="1">
      <alignment horizontal="center"/>
    </xf>
    <xf numFmtId="0" fontId="7" fillId="5" borderId="32" xfId="3" applyFont="1" applyFill="1" applyBorder="1" applyAlignment="1">
      <alignment horizontal="center"/>
    </xf>
    <xf numFmtId="0" fontId="7" fillId="5" borderId="5" xfId="3" applyFont="1" applyFill="1" applyBorder="1" applyAlignment="1">
      <alignment horizontal="center"/>
    </xf>
    <xf numFmtId="0" fontId="8" fillId="6" borderId="32" xfId="3" applyFont="1" applyFill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6" fillId="3" borderId="37" xfId="3" applyFont="1" applyFill="1" applyBorder="1" applyAlignment="1">
      <alignment horizontal="center"/>
    </xf>
    <xf numFmtId="0" fontId="0" fillId="0" borderId="13" xfId="0" applyBorder="1" applyAlignment="1"/>
    <xf numFmtId="0" fontId="0" fillId="0" borderId="15" xfId="0" applyBorder="1" applyAlignment="1"/>
    <xf numFmtId="0" fontId="6" fillId="5" borderId="12" xfId="3" applyFont="1" applyFill="1" applyBorder="1" applyAlignment="1">
      <alignment horizontal="center"/>
    </xf>
    <xf numFmtId="0" fontId="6" fillId="5" borderId="13" xfId="3" applyFont="1" applyFill="1" applyBorder="1" applyAlignment="1">
      <alignment horizontal="center"/>
    </xf>
    <xf numFmtId="0" fontId="6" fillId="5" borderId="14" xfId="3" applyFont="1" applyFill="1" applyBorder="1" applyAlignment="1">
      <alignment horizontal="center"/>
    </xf>
    <xf numFmtId="0" fontId="6" fillId="6" borderId="13" xfId="3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4">
    <cellStyle name="Comma" xfId="1" builtinId="3"/>
    <cellStyle name="Normal" xfId="0" builtinId="0"/>
    <cellStyle name="Normal_Sheet1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5"/>
  <sheetViews>
    <sheetView tabSelected="1" topLeftCell="A3" zoomScaleNormal="100" workbookViewId="0">
      <selection activeCell="R25" sqref="R25"/>
    </sheetView>
  </sheetViews>
  <sheetFormatPr defaultRowHeight="15" x14ac:dyDescent="0.25"/>
  <cols>
    <col min="1" max="1" width="20" customWidth="1"/>
    <col min="2" max="3" width="7.140625" hidden="1" customWidth="1"/>
    <col min="4" max="4" width="8.28515625" hidden="1" customWidth="1"/>
    <col min="5" max="5" width="7.28515625" hidden="1" customWidth="1"/>
    <col min="6" max="6" width="7.5703125" hidden="1" customWidth="1"/>
    <col min="7" max="7" width="7.5703125" customWidth="1"/>
    <col min="8" max="8" width="0.140625" hidden="1" customWidth="1"/>
    <col min="9" max="10" width="7.5703125" customWidth="1"/>
    <col min="11" max="11" width="7.7109375" customWidth="1"/>
    <col min="12" max="26" width="7.28515625" customWidth="1"/>
    <col min="27" max="27" width="4.140625" customWidth="1"/>
  </cols>
  <sheetData>
    <row r="1" spans="1:27" x14ac:dyDescent="0.25">
      <c r="A1" s="1" t="s">
        <v>39</v>
      </c>
      <c r="K1" s="2"/>
      <c r="L1" s="2"/>
      <c r="M1" s="2"/>
      <c r="N1" s="2"/>
      <c r="O1" s="2"/>
      <c r="P1" s="2"/>
      <c r="Q1" s="2"/>
      <c r="R1" s="2"/>
      <c r="S1" s="2"/>
      <c r="Y1" s="89">
        <v>43148</v>
      </c>
      <c r="Z1" s="90"/>
    </row>
    <row r="2" spans="1:27" x14ac:dyDescent="0.25">
      <c r="K2" s="2"/>
      <c r="L2" s="2"/>
      <c r="M2" s="2"/>
      <c r="N2" s="2"/>
      <c r="O2" s="2"/>
      <c r="P2" s="2"/>
      <c r="Q2" s="2"/>
      <c r="R2" s="2"/>
      <c r="S2" s="2"/>
    </row>
    <row r="3" spans="1:27" ht="15.75" thickBot="1" x14ac:dyDescent="0.3">
      <c r="A3" s="3">
        <v>1</v>
      </c>
      <c r="B3" s="3">
        <v>2</v>
      </c>
      <c r="C3" s="3">
        <v>2</v>
      </c>
      <c r="D3" s="3">
        <v>2</v>
      </c>
      <c r="E3" s="3">
        <v>2</v>
      </c>
      <c r="F3" s="3">
        <v>2</v>
      </c>
      <c r="G3" s="3">
        <v>2</v>
      </c>
      <c r="H3" s="3">
        <v>2</v>
      </c>
      <c r="I3" s="3">
        <v>3</v>
      </c>
      <c r="J3" s="3">
        <v>4</v>
      </c>
      <c r="K3" s="3">
        <v>5</v>
      </c>
      <c r="L3" s="3">
        <v>6</v>
      </c>
      <c r="M3" s="3">
        <v>7</v>
      </c>
      <c r="N3" s="3">
        <v>8</v>
      </c>
      <c r="O3" s="3">
        <v>9</v>
      </c>
      <c r="P3" s="4">
        <v>10</v>
      </c>
      <c r="Q3" s="4">
        <v>11</v>
      </c>
      <c r="R3" s="4">
        <v>12</v>
      </c>
      <c r="S3" s="4">
        <v>13</v>
      </c>
      <c r="T3" s="3">
        <v>14</v>
      </c>
      <c r="U3" s="3">
        <v>15</v>
      </c>
      <c r="V3" s="3">
        <v>16</v>
      </c>
      <c r="W3" s="3">
        <v>17</v>
      </c>
      <c r="X3" s="3">
        <v>18</v>
      </c>
      <c r="Y3" s="4">
        <v>19</v>
      </c>
      <c r="Z3" s="4">
        <v>20</v>
      </c>
      <c r="AA3" s="4"/>
    </row>
    <row r="4" spans="1:27" x14ac:dyDescent="0.25">
      <c r="A4" s="5"/>
      <c r="B4" s="6"/>
      <c r="C4" s="7"/>
      <c r="D4" s="7"/>
      <c r="E4" s="7"/>
      <c r="F4" s="7"/>
      <c r="G4" s="7"/>
      <c r="H4" s="7"/>
      <c r="I4" s="7"/>
      <c r="J4" s="8"/>
      <c r="K4" s="118" t="s">
        <v>36</v>
      </c>
      <c r="L4" s="121" t="s">
        <v>0</v>
      </c>
      <c r="M4" s="122"/>
      <c r="N4" s="122"/>
      <c r="O4" s="123"/>
      <c r="P4" s="124" t="s">
        <v>1</v>
      </c>
      <c r="Q4" s="125"/>
      <c r="R4" s="125"/>
      <c r="S4" s="126"/>
      <c r="T4" s="127" t="s">
        <v>2</v>
      </c>
      <c r="U4" s="128"/>
      <c r="V4" s="128"/>
      <c r="W4" s="129"/>
      <c r="X4" s="130" t="s">
        <v>3</v>
      </c>
      <c r="Y4" s="131"/>
      <c r="Z4" s="132"/>
    </row>
    <row r="5" spans="1:27" ht="15" hidden="1" customHeight="1" x14ac:dyDescent="0.25">
      <c r="A5" s="9"/>
      <c r="B5" s="10"/>
      <c r="C5" s="11"/>
      <c r="D5" s="11"/>
      <c r="E5" s="11"/>
      <c r="F5" s="11"/>
      <c r="G5" s="11"/>
      <c r="H5" s="11"/>
      <c r="I5" s="11"/>
      <c r="J5" s="11"/>
      <c r="K5" s="119"/>
      <c r="L5" s="133" t="s">
        <v>4</v>
      </c>
      <c r="M5" s="134"/>
      <c r="N5" s="134"/>
      <c r="O5" s="135"/>
      <c r="P5" s="12"/>
      <c r="Q5" s="12"/>
      <c r="R5" s="12"/>
      <c r="S5" s="13"/>
      <c r="T5" s="136"/>
      <c r="U5" s="137"/>
      <c r="V5" s="137"/>
      <c r="W5" s="138"/>
      <c r="X5" s="139" t="s">
        <v>5</v>
      </c>
      <c r="Y5" s="140"/>
      <c r="Z5" s="141"/>
    </row>
    <row r="6" spans="1:27" ht="132.75" customHeight="1" x14ac:dyDescent="0.25">
      <c r="A6" s="14" t="s">
        <v>6</v>
      </c>
      <c r="B6" s="15" t="s">
        <v>7</v>
      </c>
      <c r="C6" s="16" t="s">
        <v>8</v>
      </c>
      <c r="D6" s="16" t="s">
        <v>9</v>
      </c>
      <c r="E6" s="16" t="s">
        <v>10</v>
      </c>
      <c r="F6" s="16" t="s">
        <v>11</v>
      </c>
      <c r="G6" s="16" t="s">
        <v>12</v>
      </c>
      <c r="H6" s="17" t="s">
        <v>13</v>
      </c>
      <c r="I6" s="17" t="s">
        <v>14</v>
      </c>
      <c r="J6" s="18" t="s">
        <v>15</v>
      </c>
      <c r="K6" s="120"/>
      <c r="L6" s="20" t="s">
        <v>16</v>
      </c>
      <c r="M6" s="19" t="s">
        <v>37</v>
      </c>
      <c r="N6" s="20" t="s">
        <v>17</v>
      </c>
      <c r="O6" s="99" t="s">
        <v>18</v>
      </c>
      <c r="P6" s="95" t="s">
        <v>19</v>
      </c>
      <c r="Q6" s="19" t="s">
        <v>37</v>
      </c>
      <c r="R6" s="21" t="s">
        <v>17</v>
      </c>
      <c r="S6" s="22" t="s">
        <v>18</v>
      </c>
      <c r="T6" s="108" t="s">
        <v>16</v>
      </c>
      <c r="U6" s="19" t="s">
        <v>40</v>
      </c>
      <c r="V6" s="21" t="s">
        <v>17</v>
      </c>
      <c r="W6" s="109" t="s">
        <v>18</v>
      </c>
      <c r="X6" s="23" t="s">
        <v>20</v>
      </c>
      <c r="Y6" s="24" t="s">
        <v>21</v>
      </c>
      <c r="Z6" s="25" t="s">
        <v>22</v>
      </c>
    </row>
    <row r="7" spans="1:27" ht="5.0999999999999996" customHeight="1" x14ac:dyDescent="0.25">
      <c r="A7" s="26"/>
      <c r="B7" s="27"/>
      <c r="C7" s="28"/>
      <c r="D7" s="28"/>
      <c r="E7" s="28"/>
      <c r="F7" s="28"/>
      <c r="G7" s="28"/>
      <c r="H7" s="29"/>
      <c r="I7" s="29"/>
      <c r="J7" s="30"/>
      <c r="K7" s="91"/>
      <c r="L7" s="100"/>
      <c r="M7" s="31"/>
      <c r="N7" s="32"/>
      <c r="O7" s="101"/>
      <c r="P7" s="33"/>
      <c r="Q7" s="33"/>
      <c r="R7" s="33"/>
      <c r="S7" s="34"/>
      <c r="T7" s="110"/>
      <c r="U7" s="33"/>
      <c r="V7" s="33"/>
      <c r="W7" s="111"/>
      <c r="X7" s="35"/>
      <c r="Y7" s="36"/>
      <c r="Z7" s="37"/>
    </row>
    <row r="8" spans="1:27" x14ac:dyDescent="0.25">
      <c r="A8" s="38" t="s">
        <v>23</v>
      </c>
      <c r="B8" s="39">
        <v>3901.5833333333335</v>
      </c>
      <c r="C8" s="40">
        <v>3501.92</v>
      </c>
      <c r="D8" s="40">
        <v>3816.1699999999996</v>
      </c>
      <c r="E8" s="40">
        <v>3956.8866666666668</v>
      </c>
      <c r="F8" s="41">
        <v>4040.9566666666665</v>
      </c>
      <c r="G8" s="41">
        <v>4245.84</v>
      </c>
      <c r="H8" s="42">
        <v>4511.9933333333329</v>
      </c>
      <c r="I8" s="42">
        <v>4333.5233333333335</v>
      </c>
      <c r="J8" s="43">
        <v>4161.8050000000003</v>
      </c>
      <c r="K8" s="92">
        <f t="shared" ref="K8:K15" si="0">(L8+ P8+T8)/2</f>
        <v>4358.6262566160913</v>
      </c>
      <c r="L8" s="102">
        <v>0.53049066169153281</v>
      </c>
      <c r="M8" s="42">
        <v>0</v>
      </c>
      <c r="N8" s="44">
        <f t="shared" ref="N8:N18" si="1">M8-L8</f>
        <v>-0.53049066169153281</v>
      </c>
      <c r="O8" s="103">
        <f t="shared" ref="O8:O13" si="2">IF(ISERROR(M8/L8),"",M8/L8)</f>
        <v>0</v>
      </c>
      <c r="P8" s="96">
        <v>4683.1710000000003</v>
      </c>
      <c r="Q8" s="45">
        <v>4366.3999999999996</v>
      </c>
      <c r="R8" s="46">
        <f t="shared" ref="R8:R19" si="3">Q8-P8</f>
        <v>-316.77100000000064</v>
      </c>
      <c r="S8" s="47">
        <f t="shared" ref="S8:S19" si="4">IF(ISERROR(Q8/P8),"",Q8/P8)</f>
        <v>0.93235971951483287</v>
      </c>
      <c r="T8" s="112">
        <v>4033.5510225704902</v>
      </c>
      <c r="U8" s="45">
        <v>3677.33</v>
      </c>
      <c r="V8" s="46">
        <f t="shared" ref="V8:V16" si="5">U8-T8</f>
        <v>-356.22102257049028</v>
      </c>
      <c r="W8" s="113">
        <f>IF(ISERROR(U8/T8),"",U8/T8)</f>
        <v>0.91168550476312593</v>
      </c>
      <c r="X8" s="52">
        <f t="shared" ref="X8:X18" si="6">(M8+Q8+U8)/2</f>
        <v>4021.8649999999998</v>
      </c>
      <c r="Y8" s="48">
        <f t="shared" ref="Y8:Y16" si="7">+X8-K8</f>
        <v>-336.76125661609149</v>
      </c>
      <c r="Z8" s="49">
        <f t="shared" ref="Z8:Z19" si="8">X8/K8</f>
        <v>0.92273683569337672</v>
      </c>
      <c r="AA8" s="50"/>
    </row>
    <row r="9" spans="1:27" x14ac:dyDescent="0.25">
      <c r="A9" s="38" t="s">
        <v>24</v>
      </c>
      <c r="B9" s="39">
        <v>2609.0966666666664</v>
      </c>
      <c r="C9" s="40">
        <v>1974.11</v>
      </c>
      <c r="D9" s="40">
        <v>2295.3533333333335</v>
      </c>
      <c r="E9" s="40">
        <v>2216.0266666666666</v>
      </c>
      <c r="F9" s="41">
        <v>2229.33</v>
      </c>
      <c r="G9" s="41">
        <v>2505.5966666666664</v>
      </c>
      <c r="H9" s="42">
        <v>2597.14</v>
      </c>
      <c r="I9" s="42">
        <v>2858.98</v>
      </c>
      <c r="J9" s="43">
        <v>2893.86</v>
      </c>
      <c r="K9" s="92">
        <f t="shared" si="0"/>
        <v>3013.9610864832348</v>
      </c>
      <c r="L9" s="102">
        <v>30.023176497737129</v>
      </c>
      <c r="M9" s="42">
        <v>18.170000000000002</v>
      </c>
      <c r="N9" s="44">
        <f t="shared" si="1"/>
        <v>-11.853176497737127</v>
      </c>
      <c r="O9" s="103">
        <f t="shared" si="2"/>
        <v>0.60519912013205823</v>
      </c>
      <c r="P9" s="96">
        <v>2968.8174000000004</v>
      </c>
      <c r="Q9" s="45">
        <v>3203.33</v>
      </c>
      <c r="R9" s="46">
        <f t="shared" si="3"/>
        <v>234.51259999999957</v>
      </c>
      <c r="S9" s="47">
        <f t="shared" si="4"/>
        <v>1.0789919245286017</v>
      </c>
      <c r="T9" s="112">
        <v>3029.0815964687326</v>
      </c>
      <c r="U9" s="45">
        <v>3044.33</v>
      </c>
      <c r="V9" s="46">
        <f t="shared" si="5"/>
        <v>15.248403531267286</v>
      </c>
      <c r="W9" s="113">
        <f t="shared" ref="W9:W19" si="9">IF(ISERROR(U9/T9),"",U9/T9)</f>
        <v>1.0050340022365338</v>
      </c>
      <c r="X9" s="52">
        <f t="shared" si="6"/>
        <v>3132.915</v>
      </c>
      <c r="Y9" s="48">
        <f t="shared" si="7"/>
        <v>118.95391351676517</v>
      </c>
      <c r="Z9" s="49">
        <f t="shared" si="8"/>
        <v>1.0394676341543492</v>
      </c>
      <c r="AA9" s="50"/>
    </row>
    <row r="10" spans="1:27" x14ac:dyDescent="0.25">
      <c r="A10" s="38" t="s">
        <v>25</v>
      </c>
      <c r="B10" s="39">
        <v>1798.4766666666667</v>
      </c>
      <c r="C10" s="40">
        <v>1360.61</v>
      </c>
      <c r="D10" s="40">
        <v>1406.9666666666665</v>
      </c>
      <c r="E10" s="40">
        <v>1330.1166666666668</v>
      </c>
      <c r="F10" s="41">
        <v>1313.9733333333331</v>
      </c>
      <c r="G10" s="41">
        <v>1456.9333333333334</v>
      </c>
      <c r="H10" s="42">
        <v>1568.8766666666668</v>
      </c>
      <c r="I10" s="42">
        <v>1586.0933333333332</v>
      </c>
      <c r="J10" s="43">
        <v>1404.22</v>
      </c>
      <c r="K10" s="92">
        <f t="shared" si="0"/>
        <v>1445.3692581163859</v>
      </c>
      <c r="L10" s="102">
        <v>83</v>
      </c>
      <c r="M10" s="42">
        <v>82.699999999999989</v>
      </c>
      <c r="N10" s="44">
        <f t="shared" si="1"/>
        <v>-0.30000000000001137</v>
      </c>
      <c r="O10" s="103">
        <f t="shared" si="2"/>
        <v>0.99638554216867459</v>
      </c>
      <c r="P10" s="96">
        <v>1432.6409999999998</v>
      </c>
      <c r="Q10" s="45">
        <v>1601.98</v>
      </c>
      <c r="R10" s="46">
        <f t="shared" si="3"/>
        <v>169.33900000000017</v>
      </c>
      <c r="S10" s="47">
        <f t="shared" si="4"/>
        <v>1.1182005820020509</v>
      </c>
      <c r="T10" s="112">
        <v>1375.097516232772</v>
      </c>
      <c r="U10" s="45">
        <v>1460.31</v>
      </c>
      <c r="V10" s="46">
        <f t="shared" si="5"/>
        <v>85.212483767227923</v>
      </c>
      <c r="W10" s="113">
        <f t="shared" si="9"/>
        <v>1.0619683206182182</v>
      </c>
      <c r="X10" s="52">
        <f t="shared" si="6"/>
        <v>1572.4949999999999</v>
      </c>
      <c r="Y10" s="48">
        <f t="shared" si="7"/>
        <v>127.12574188361395</v>
      </c>
      <c r="Z10" s="49">
        <f t="shared" si="8"/>
        <v>1.0879538160713926</v>
      </c>
      <c r="AA10" s="50"/>
    </row>
    <row r="11" spans="1:27" x14ac:dyDescent="0.25">
      <c r="A11" s="38" t="s">
        <v>26</v>
      </c>
      <c r="B11" s="39">
        <v>958.38000000000011</v>
      </c>
      <c r="C11" s="40">
        <v>874.94666666666672</v>
      </c>
      <c r="D11" s="40">
        <v>1005.9333333333334</v>
      </c>
      <c r="E11" s="40">
        <v>1067.1200000000001</v>
      </c>
      <c r="F11" s="41">
        <v>1192.8500000000001</v>
      </c>
      <c r="G11" s="41">
        <v>1542.2299999999998</v>
      </c>
      <c r="H11" s="42">
        <v>1583.3333333333333</v>
      </c>
      <c r="I11" s="42">
        <v>1682.5433333333333</v>
      </c>
      <c r="J11" s="43">
        <v>1536.365</v>
      </c>
      <c r="K11" s="92">
        <f t="shared" si="0"/>
        <v>1619.0923448382409</v>
      </c>
      <c r="L11" s="102">
        <v>0</v>
      </c>
      <c r="M11" s="42">
        <v>0</v>
      </c>
      <c r="N11" s="44">
        <f t="shared" si="1"/>
        <v>0</v>
      </c>
      <c r="O11" s="103">
        <v>0</v>
      </c>
      <c r="P11" s="96">
        <v>1644.5273999999999</v>
      </c>
      <c r="Q11" s="45">
        <v>1612.17</v>
      </c>
      <c r="R11" s="46">
        <f t="shared" si="3"/>
        <v>-32.35739999999987</v>
      </c>
      <c r="S11" s="47">
        <f t="shared" si="4"/>
        <v>0.98032419526728476</v>
      </c>
      <c r="T11" s="112">
        <v>1593.6572896764822</v>
      </c>
      <c r="U11" s="45">
        <v>1556.77</v>
      </c>
      <c r="V11" s="46">
        <f t="shared" si="5"/>
        <v>-36.887289676482169</v>
      </c>
      <c r="W11" s="113">
        <f t="shared" si="9"/>
        <v>0.97685368748009149</v>
      </c>
      <c r="X11" s="52">
        <f t="shared" si="6"/>
        <v>1584.47</v>
      </c>
      <c r="Y11" s="48">
        <f t="shared" si="7"/>
        <v>-34.622344838240906</v>
      </c>
      <c r="Z11" s="49">
        <f t="shared" si="8"/>
        <v>0.97861620126324544</v>
      </c>
      <c r="AA11" s="50"/>
    </row>
    <row r="12" spans="1:27" x14ac:dyDescent="0.25">
      <c r="A12" s="38" t="s">
        <v>27</v>
      </c>
      <c r="B12" s="39">
        <v>3213.5533333333333</v>
      </c>
      <c r="C12" s="40">
        <v>2742.7999999999997</v>
      </c>
      <c r="D12" s="40">
        <v>3027.9666666666667</v>
      </c>
      <c r="E12" s="40">
        <v>3073.0866666666666</v>
      </c>
      <c r="F12" s="41">
        <v>2994.41</v>
      </c>
      <c r="G12" s="41">
        <v>3147.3933333333334</v>
      </c>
      <c r="H12" s="42">
        <v>3304.6433333333334</v>
      </c>
      <c r="I12" s="42">
        <v>3630.5633333333335</v>
      </c>
      <c r="J12" s="43">
        <v>3977.875</v>
      </c>
      <c r="K12" s="92">
        <f t="shared" si="0"/>
        <v>4196.6399147027378</v>
      </c>
      <c r="L12" s="102">
        <v>16.570168449570765</v>
      </c>
      <c r="M12" s="42">
        <v>18.07</v>
      </c>
      <c r="N12" s="44">
        <f t="shared" si="1"/>
        <v>1.499831550429235</v>
      </c>
      <c r="O12" s="103">
        <f t="shared" si="2"/>
        <v>1.0905139591666666</v>
      </c>
      <c r="P12" s="96">
        <v>4256.9904000000006</v>
      </c>
      <c r="Q12" s="45">
        <v>4340.53</v>
      </c>
      <c r="R12" s="46">
        <f t="shared" si="3"/>
        <v>83.539599999999155</v>
      </c>
      <c r="S12" s="47">
        <f t="shared" si="4"/>
        <v>1.0196240987529592</v>
      </c>
      <c r="T12" s="112">
        <v>4119.7192609559042</v>
      </c>
      <c r="U12" s="45">
        <v>4266.75</v>
      </c>
      <c r="V12" s="46">
        <f t="shared" si="5"/>
        <v>147.03073904409575</v>
      </c>
      <c r="W12" s="113">
        <f t="shared" si="9"/>
        <v>1.0356895044857934</v>
      </c>
      <c r="X12" s="52">
        <f t="shared" si="6"/>
        <v>4312.6749999999993</v>
      </c>
      <c r="Y12" s="48">
        <f t="shared" si="7"/>
        <v>116.0350852972615</v>
      </c>
      <c r="Z12" s="49">
        <f t="shared" si="8"/>
        <v>1.0276495214399353</v>
      </c>
      <c r="AA12" s="50"/>
    </row>
    <row r="13" spans="1:27" x14ac:dyDescent="0.25">
      <c r="A13" s="38" t="s">
        <v>28</v>
      </c>
      <c r="B13" s="39">
        <v>5653.5466666666662</v>
      </c>
      <c r="C13" s="40">
        <v>5284.2766666666676</v>
      </c>
      <c r="D13" s="40">
        <v>5596.7566666666671</v>
      </c>
      <c r="E13" s="40">
        <v>5927.3399999999992</v>
      </c>
      <c r="F13" s="41">
        <v>6404.6033333333326</v>
      </c>
      <c r="G13" s="41">
        <v>7145.0400000000009</v>
      </c>
      <c r="H13" s="42">
        <v>7609.246666666666</v>
      </c>
      <c r="I13" s="42">
        <v>8351.2666666666682</v>
      </c>
      <c r="J13" s="43">
        <v>8131.1050000000005</v>
      </c>
      <c r="K13" s="92">
        <f t="shared" si="0"/>
        <v>8539.6569603608732</v>
      </c>
      <c r="L13" s="102">
        <v>4.7087882444990692</v>
      </c>
      <c r="M13" s="42">
        <v>1.1299999999999999</v>
      </c>
      <c r="N13" s="44">
        <f t="shared" si="1"/>
        <v>-3.5787882444990693</v>
      </c>
      <c r="O13" s="103">
        <f t="shared" si="2"/>
        <v>0.23997681384804165</v>
      </c>
      <c r="P13" s="96">
        <v>8892.0054</v>
      </c>
      <c r="Q13" s="45">
        <v>8581.76</v>
      </c>
      <c r="R13" s="46">
        <f t="shared" si="3"/>
        <v>-310.24539999999979</v>
      </c>
      <c r="S13" s="47">
        <f t="shared" si="4"/>
        <v>0.96510962532703815</v>
      </c>
      <c r="T13" s="112">
        <v>8182.5997324772488</v>
      </c>
      <c r="U13" s="45">
        <v>7601.93</v>
      </c>
      <c r="V13" s="46">
        <f t="shared" si="5"/>
        <v>-580.66973247724854</v>
      </c>
      <c r="W13" s="113">
        <f t="shared" si="9"/>
        <v>0.92903603360035636</v>
      </c>
      <c r="X13" s="52">
        <f t="shared" si="6"/>
        <v>8092.41</v>
      </c>
      <c r="Y13" s="48">
        <f t="shared" si="7"/>
        <v>-447.24696036087335</v>
      </c>
      <c r="Z13" s="49">
        <f t="shared" si="8"/>
        <v>0.94762705780373957</v>
      </c>
      <c r="AA13" s="50"/>
    </row>
    <row r="14" spans="1:27" x14ac:dyDescent="0.25">
      <c r="A14" s="38" t="s">
        <v>29</v>
      </c>
      <c r="B14" s="39"/>
      <c r="C14" s="40"/>
      <c r="D14" s="40"/>
      <c r="E14" s="40"/>
      <c r="F14" s="41">
        <v>38.766666666666673</v>
      </c>
      <c r="G14" s="41">
        <v>41.376666666666665</v>
      </c>
      <c r="H14" s="42">
        <v>44.666666666666664</v>
      </c>
      <c r="I14" s="42">
        <v>40.99</v>
      </c>
      <c r="J14" s="43">
        <v>40.465000000000003</v>
      </c>
      <c r="K14" s="92">
        <f t="shared" si="0"/>
        <v>42.522158128778763</v>
      </c>
      <c r="L14" s="102">
        <v>0</v>
      </c>
      <c r="M14" s="42">
        <v>0</v>
      </c>
      <c r="N14" s="44">
        <f t="shared" si="1"/>
        <v>0</v>
      </c>
      <c r="O14" s="103">
        <v>0</v>
      </c>
      <c r="P14" s="96">
        <v>46.013058000000001</v>
      </c>
      <c r="Q14" s="45">
        <v>37.200000000000003</v>
      </c>
      <c r="R14" s="46">
        <f t="shared" si="3"/>
        <v>-8.8130579999999981</v>
      </c>
      <c r="S14" s="47">
        <f t="shared" si="4"/>
        <v>0.80846615323850035</v>
      </c>
      <c r="T14" s="112">
        <v>39.031258257557525</v>
      </c>
      <c r="U14" s="45">
        <v>35.28</v>
      </c>
      <c r="V14" s="46">
        <f t="shared" si="5"/>
        <v>-3.7512582575575237</v>
      </c>
      <c r="W14" s="113">
        <f t="shared" si="9"/>
        <v>0.90389092166068774</v>
      </c>
      <c r="X14" s="52">
        <f t="shared" si="6"/>
        <v>36.24</v>
      </c>
      <c r="Y14" s="48">
        <f t="shared" si="7"/>
        <v>-6.2821581287787609</v>
      </c>
      <c r="Z14" s="49">
        <f t="shared" si="8"/>
        <v>0.85226154068302029</v>
      </c>
      <c r="AA14" s="50"/>
    </row>
    <row r="15" spans="1:27" x14ac:dyDescent="0.25">
      <c r="A15" s="38" t="s">
        <v>30</v>
      </c>
      <c r="B15" s="39">
        <v>106.65666666666668</v>
      </c>
      <c r="C15" s="40">
        <v>103.35666666666667</v>
      </c>
      <c r="D15" s="40">
        <v>131.75666666666666</v>
      </c>
      <c r="E15" s="40">
        <v>156.09</v>
      </c>
      <c r="F15" s="41">
        <v>93.643333333333331</v>
      </c>
      <c r="G15" s="41">
        <v>97.100000000000009</v>
      </c>
      <c r="H15" s="42">
        <v>102</v>
      </c>
      <c r="I15" s="42">
        <v>119.07666666666667</v>
      </c>
      <c r="J15" s="43">
        <v>118.77000000000001</v>
      </c>
      <c r="K15" s="92">
        <f t="shared" si="0"/>
        <v>124</v>
      </c>
      <c r="L15" s="102">
        <v>0</v>
      </c>
      <c r="M15" s="42">
        <v>0</v>
      </c>
      <c r="N15" s="44">
        <f t="shared" si="1"/>
        <v>0</v>
      </c>
      <c r="O15" s="103">
        <v>0</v>
      </c>
      <c r="P15" s="96">
        <v>154</v>
      </c>
      <c r="Q15" s="45">
        <v>100.1</v>
      </c>
      <c r="R15" s="46">
        <f t="shared" si="3"/>
        <v>-53.900000000000006</v>
      </c>
      <c r="S15" s="47">
        <f t="shared" si="4"/>
        <v>0.64999999999999991</v>
      </c>
      <c r="T15" s="112">
        <v>94</v>
      </c>
      <c r="U15" s="45">
        <v>25.42</v>
      </c>
      <c r="V15" s="46">
        <f t="shared" si="5"/>
        <v>-68.58</v>
      </c>
      <c r="W15" s="113">
        <f t="shared" si="9"/>
        <v>0.27042553191489366</v>
      </c>
      <c r="X15" s="52">
        <f t="shared" si="6"/>
        <v>62.76</v>
      </c>
      <c r="Y15" s="48">
        <f t="shared" si="7"/>
        <v>-61.24</v>
      </c>
      <c r="Z15" s="49">
        <f t="shared" si="8"/>
        <v>0.50612903225806449</v>
      </c>
      <c r="AA15" s="50"/>
    </row>
    <row r="16" spans="1:27" x14ac:dyDescent="0.25">
      <c r="A16" s="26" t="s">
        <v>31</v>
      </c>
      <c r="B16" s="53">
        <v>18241.293333333299</v>
      </c>
      <c r="C16" s="54">
        <v>15842.02</v>
      </c>
      <c r="D16" s="54">
        <v>17280.903333333332</v>
      </c>
      <c r="E16" s="54">
        <v>17726.666666666668</v>
      </c>
      <c r="F16" s="55">
        <v>18308.533333333333</v>
      </c>
      <c r="G16" s="55">
        <v>20181.509999999998</v>
      </c>
      <c r="H16" s="56">
        <v>21321.9</v>
      </c>
      <c r="I16" s="57">
        <f>SUM(I8:I15)</f>
        <v>22603.03666666667</v>
      </c>
      <c r="J16" s="57">
        <f>SUM(J8:J15)</f>
        <v>22264.465</v>
      </c>
      <c r="K16" s="93">
        <f>SUM(K8:K15)</f>
        <v>23339.867979246344</v>
      </c>
      <c r="L16" s="104">
        <f>SUM(L8:L15)</f>
        <v>134.83262385349849</v>
      </c>
      <c r="M16" s="55">
        <f>SUM(M8:M15)</f>
        <v>120.07</v>
      </c>
      <c r="N16" s="58">
        <f t="shared" si="1"/>
        <v>-14.762623853498496</v>
      </c>
      <c r="O16" s="105">
        <f>IF(ISERROR(M16/L16),"",M16/L16)</f>
        <v>0.89051148430116789</v>
      </c>
      <c r="P16" s="97">
        <f>SUM(P8:P15)</f>
        <v>24078.165658000002</v>
      </c>
      <c r="Q16" s="59">
        <f>SUM(Q8:Q15)</f>
        <v>23843.469999999998</v>
      </c>
      <c r="R16" s="58">
        <f t="shared" si="3"/>
        <v>-234.69565800000419</v>
      </c>
      <c r="S16" s="60">
        <f t="shared" si="4"/>
        <v>0.9902527600593185</v>
      </c>
      <c r="T16" s="114">
        <f>SUM(T8:T15)</f>
        <v>22466.73767663919</v>
      </c>
      <c r="U16" s="59">
        <f>SUM(U8:U15)</f>
        <v>21668.119999999995</v>
      </c>
      <c r="V16" s="58">
        <f t="shared" si="5"/>
        <v>-798.61767663919454</v>
      </c>
      <c r="W16" s="115">
        <f t="shared" si="9"/>
        <v>0.964453331492378</v>
      </c>
      <c r="X16" s="52">
        <f t="shared" si="6"/>
        <v>22815.829999999994</v>
      </c>
      <c r="Y16" s="61">
        <f t="shared" si="7"/>
        <v>-524.03797924635001</v>
      </c>
      <c r="Z16" s="62">
        <f t="shared" si="8"/>
        <v>0.97754751741902224</v>
      </c>
    </row>
    <row r="17" spans="1:27" ht="1.5" customHeight="1" x14ac:dyDescent="0.25">
      <c r="A17" s="26"/>
      <c r="B17" s="63"/>
      <c r="C17" s="63"/>
      <c r="D17" s="54"/>
      <c r="E17" s="54"/>
      <c r="F17" s="55"/>
      <c r="G17" s="55"/>
      <c r="H17" s="42">
        <v>20400.45</v>
      </c>
      <c r="I17" s="42"/>
      <c r="J17" s="43"/>
      <c r="K17" s="92"/>
      <c r="L17" s="55"/>
      <c r="M17" s="55"/>
      <c r="N17" s="64">
        <f t="shared" si="1"/>
        <v>0</v>
      </c>
      <c r="O17" s="103" t="str">
        <f>IF(ISERROR(M17/L17),"",M17/L17)</f>
        <v/>
      </c>
      <c r="P17" s="97"/>
      <c r="Q17" s="59"/>
      <c r="R17" s="65">
        <f t="shared" si="3"/>
        <v>0</v>
      </c>
      <c r="S17" s="47" t="str">
        <f t="shared" si="4"/>
        <v/>
      </c>
      <c r="T17" s="112"/>
      <c r="U17" s="59"/>
      <c r="V17" s="65">
        <f>U17-T17</f>
        <v>0</v>
      </c>
      <c r="W17" s="113" t="str">
        <f t="shared" si="9"/>
        <v/>
      </c>
      <c r="X17" s="52">
        <f t="shared" si="6"/>
        <v>0</v>
      </c>
      <c r="Y17" s="48"/>
      <c r="Z17" s="49" t="e">
        <f t="shared" si="8"/>
        <v>#DIV/0!</v>
      </c>
    </row>
    <row r="18" spans="1:27" x14ac:dyDescent="0.25">
      <c r="A18" s="26" t="s">
        <v>32</v>
      </c>
      <c r="B18" s="63"/>
      <c r="C18" s="63"/>
      <c r="D18" s="54"/>
      <c r="E18" s="54">
        <v>17209.986666666668</v>
      </c>
      <c r="F18" s="55">
        <v>17702.440000000002</v>
      </c>
      <c r="G18" s="55">
        <v>19216.706666666665</v>
      </c>
      <c r="H18" s="55">
        <v>20400.45</v>
      </c>
      <c r="I18" s="55">
        <f>I16-I19</f>
        <v>21449.263333333336</v>
      </c>
      <c r="J18" s="55">
        <f>J16-J19</f>
        <v>21470.185000000001</v>
      </c>
      <c r="K18" s="92">
        <f>(L18+ P18+T18)/2</f>
        <v>22553.397165174581</v>
      </c>
      <c r="L18" s="106">
        <f>L16-L19</f>
        <v>113.2326238534985</v>
      </c>
      <c r="M18" s="55">
        <f>M16-M19</f>
        <v>115.49</v>
      </c>
      <c r="N18" s="64">
        <f t="shared" si="1"/>
        <v>2.2573761465014996</v>
      </c>
      <c r="O18" s="103">
        <f>IF(ISERROR(M18/L18),"",M18/L18)</f>
        <v>1.0199357399809275</v>
      </c>
      <c r="P18" s="97">
        <f>P16-P19</f>
        <v>23275.640396618863</v>
      </c>
      <c r="Q18" s="59">
        <f>Q16-Q19</f>
        <v>23070.929999999997</v>
      </c>
      <c r="R18" s="65">
        <f t="shared" si="3"/>
        <v>-204.71039661886607</v>
      </c>
      <c r="S18" s="47">
        <f t="shared" si="4"/>
        <v>0.99120495105051531</v>
      </c>
      <c r="T18" s="114">
        <f>T16-T19</f>
        <v>21717.921309876805</v>
      </c>
      <c r="U18" s="59">
        <f>U16-U19</f>
        <v>21000.279999999995</v>
      </c>
      <c r="V18" s="65">
        <f>U18-T18</f>
        <v>-717.64130987680983</v>
      </c>
      <c r="W18" s="113">
        <f t="shared" si="9"/>
        <v>0.96695626162203452</v>
      </c>
      <c r="X18" s="52">
        <f t="shared" si="6"/>
        <v>22093.35</v>
      </c>
      <c r="Y18" s="61">
        <f>+X18-K18</f>
        <v>-460.04716517458291</v>
      </c>
      <c r="Z18" s="62">
        <f t="shared" si="8"/>
        <v>0.97960186832141827</v>
      </c>
      <c r="AA18" s="50"/>
    </row>
    <row r="19" spans="1:27" ht="15.75" thickBot="1" x14ac:dyDescent="0.3">
      <c r="A19" s="67" t="s">
        <v>33</v>
      </c>
      <c r="B19" s="68"/>
      <c r="C19" s="69"/>
      <c r="D19" s="70"/>
      <c r="E19" s="70">
        <v>516.67999999999995</v>
      </c>
      <c r="F19" s="71">
        <v>606.09333333333336</v>
      </c>
      <c r="G19" s="71">
        <v>964.80333333333328</v>
      </c>
      <c r="H19" s="72">
        <v>921.44999999999993</v>
      </c>
      <c r="I19" s="72">
        <v>1153.7733333333333</v>
      </c>
      <c r="J19" s="73">
        <v>794.28</v>
      </c>
      <c r="K19" s="94">
        <f>(L19+ P19+T19)/2</f>
        <v>786.47081407176211</v>
      </c>
      <c r="L19" s="71">
        <v>21.6</v>
      </c>
      <c r="M19" s="71">
        <v>4.58</v>
      </c>
      <c r="N19" s="74">
        <f>M20-L19</f>
        <v>-21.6</v>
      </c>
      <c r="O19" s="107">
        <f>M19/L19</f>
        <v>0.21203703703703702</v>
      </c>
      <c r="P19" s="98">
        <v>802.52526138114001</v>
      </c>
      <c r="Q19" s="75">
        <v>772.54</v>
      </c>
      <c r="R19" s="76">
        <f t="shared" si="3"/>
        <v>-29.985261381140049</v>
      </c>
      <c r="S19" s="77">
        <f t="shared" si="4"/>
        <v>0.96263636445594791</v>
      </c>
      <c r="T19" s="116">
        <v>748.81636676238418</v>
      </c>
      <c r="U19" s="75">
        <v>667.83999999999992</v>
      </c>
      <c r="V19" s="76">
        <f>U19-T19</f>
        <v>-80.976366762384259</v>
      </c>
      <c r="W19" s="117">
        <f t="shared" si="9"/>
        <v>0.89186084819099598</v>
      </c>
      <c r="X19" s="78">
        <f>(M19+Q19+U19)/2</f>
        <v>722.48</v>
      </c>
      <c r="Y19" s="79">
        <f>+X19-K19</f>
        <v>-63.990814071762088</v>
      </c>
      <c r="Z19" s="80">
        <f t="shared" si="8"/>
        <v>0.91863548789501148</v>
      </c>
      <c r="AA19" s="50"/>
    </row>
    <row r="20" spans="1:27" x14ac:dyDescent="0.25">
      <c r="M20" s="81"/>
      <c r="P20" s="82"/>
    </row>
    <row r="21" spans="1:27" x14ac:dyDescent="0.25">
      <c r="A21" s="83" t="s">
        <v>34</v>
      </c>
      <c r="B21" s="84"/>
      <c r="C21" s="84"/>
      <c r="D21" s="84"/>
      <c r="E21" s="84"/>
      <c r="F21" s="2"/>
      <c r="G21" s="2"/>
      <c r="H21" s="2"/>
      <c r="I21" s="2"/>
      <c r="J21" s="2"/>
      <c r="K21" s="2"/>
      <c r="M21" s="85"/>
      <c r="N21" s="66"/>
      <c r="O21" s="66"/>
      <c r="P21" s="66"/>
      <c r="Q21" s="66"/>
      <c r="R21" s="66"/>
      <c r="S21" s="66"/>
      <c r="T21" s="66"/>
      <c r="U21" s="66"/>
      <c r="X21" s="86"/>
    </row>
    <row r="22" spans="1:27" x14ac:dyDescent="0.25">
      <c r="A22" s="83"/>
    </row>
    <row r="23" spans="1:27" x14ac:dyDescent="0.25">
      <c r="A23" s="87" t="s">
        <v>35</v>
      </c>
    </row>
    <row r="24" spans="1:27" x14ac:dyDescent="0.25">
      <c r="A24" s="88" t="s">
        <v>38</v>
      </c>
    </row>
    <row r="25" spans="1:27" x14ac:dyDescent="0.25">
      <c r="K25" s="51"/>
    </row>
  </sheetData>
  <mergeCells count="8">
    <mergeCell ref="K4:K6"/>
    <mergeCell ref="L4:O4"/>
    <mergeCell ref="P4:S4"/>
    <mergeCell ref="T4:W4"/>
    <mergeCell ref="X4:Z4"/>
    <mergeCell ref="L5:O5"/>
    <mergeCell ref="T5:W5"/>
    <mergeCell ref="X5:Z5"/>
  </mergeCells>
  <printOptions horizontalCentered="1"/>
  <pageMargins left="0.5" right="0.5" top="0.5" bottom="0.5" header="0.05" footer="0.05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Cal State L.A.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2017-11-20T17:11:55Z</cp:lastPrinted>
  <dcterms:created xsi:type="dcterms:W3CDTF">2017-06-12T18:15:04Z</dcterms:created>
  <dcterms:modified xsi:type="dcterms:W3CDTF">2020-11-19T00:17:14Z</dcterms:modified>
</cp:coreProperties>
</file>