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uSeon\Project\FTES Target\Semester Summary\"/>
    </mc:Choice>
  </mc:AlternateContent>
  <bookViews>
    <workbookView xWindow="0" yWindow="0" windowWidth="9240" windowHeight="12510"/>
  </bookViews>
  <sheets>
    <sheet name="2019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/>
  <c r="M14" i="1" l="1"/>
  <c r="M13" i="1"/>
  <c r="M12" i="1"/>
  <c r="M5" i="1"/>
  <c r="M6" i="1"/>
  <c r="M7" i="1"/>
  <c r="M8" i="1"/>
  <c r="M9" i="1"/>
  <c r="M10" i="1"/>
  <c r="M11" i="1"/>
  <c r="M4" i="1"/>
  <c r="W13" i="1" l="1"/>
  <c r="Z14" i="1" l="1"/>
  <c r="Y14" i="1"/>
  <c r="X14" i="1"/>
  <c r="U14" i="1"/>
  <c r="T14" i="1"/>
  <c r="Q14" i="1"/>
  <c r="P14" i="1"/>
  <c r="Y13" i="1"/>
  <c r="X13" i="1"/>
  <c r="W12" i="1"/>
  <c r="X12" i="1" s="1"/>
  <c r="V12" i="1"/>
  <c r="S12" i="1"/>
  <c r="R12" i="1"/>
  <c r="O12" i="1"/>
  <c r="O13" i="1" s="1"/>
  <c r="N12" i="1"/>
  <c r="L12" i="1"/>
  <c r="K12" i="1"/>
  <c r="K13" i="1" s="1"/>
  <c r="J12" i="1"/>
  <c r="J13" i="1" s="1"/>
  <c r="Z11" i="1"/>
  <c r="AA11" i="1" s="1"/>
  <c r="Y11" i="1"/>
  <c r="X11" i="1"/>
  <c r="U11" i="1"/>
  <c r="T11" i="1"/>
  <c r="Q11" i="1"/>
  <c r="P11" i="1"/>
  <c r="Z10" i="1"/>
  <c r="AA10" i="1" s="1"/>
  <c r="Y10" i="1"/>
  <c r="X10" i="1"/>
  <c r="U10" i="1"/>
  <c r="T10" i="1"/>
  <c r="Q10" i="1"/>
  <c r="P10" i="1"/>
  <c r="Z9" i="1"/>
  <c r="AA9" i="1" s="1"/>
  <c r="Y9" i="1"/>
  <c r="X9" i="1"/>
  <c r="U9" i="1"/>
  <c r="T9" i="1"/>
  <c r="Q9" i="1"/>
  <c r="P9" i="1"/>
  <c r="Z8" i="1"/>
  <c r="AB8" i="1" s="1"/>
  <c r="Y8" i="1"/>
  <c r="X8" i="1"/>
  <c r="U8" i="1"/>
  <c r="T8" i="1"/>
  <c r="Q8" i="1"/>
  <c r="P8" i="1"/>
  <c r="Z7" i="1"/>
  <c r="AB7" i="1" s="1"/>
  <c r="Y7" i="1"/>
  <c r="X7" i="1"/>
  <c r="U7" i="1"/>
  <c r="T7" i="1"/>
  <c r="Q7" i="1"/>
  <c r="P7" i="1"/>
  <c r="Z6" i="1"/>
  <c r="AB6" i="1" s="1"/>
  <c r="Y6" i="1"/>
  <c r="X6" i="1"/>
  <c r="U6" i="1"/>
  <c r="T6" i="1"/>
  <c r="Q6" i="1"/>
  <c r="P6" i="1"/>
  <c r="Z5" i="1"/>
  <c r="AA5" i="1" s="1"/>
  <c r="Y5" i="1"/>
  <c r="X5" i="1"/>
  <c r="U5" i="1"/>
  <c r="T5" i="1"/>
  <c r="Q5" i="1"/>
  <c r="P5" i="1"/>
  <c r="Z4" i="1"/>
  <c r="AB4" i="1" s="1"/>
  <c r="Y4" i="1"/>
  <c r="X4" i="1"/>
  <c r="U4" i="1"/>
  <c r="T4" i="1"/>
  <c r="Q4" i="1"/>
  <c r="P4" i="1"/>
  <c r="AB14" i="1" l="1"/>
  <c r="T12" i="1"/>
  <c r="AB5" i="1"/>
  <c r="AA6" i="1"/>
  <c r="AB10" i="1"/>
  <c r="AB9" i="1"/>
  <c r="Q13" i="1"/>
  <c r="P13" i="1"/>
  <c r="AA14" i="1"/>
  <c r="AA7" i="1"/>
  <c r="AA4" i="1"/>
  <c r="AA8" i="1"/>
  <c r="AB11" i="1"/>
  <c r="Q12" i="1"/>
  <c r="U12" i="1"/>
  <c r="Y12" i="1"/>
  <c r="Z12" i="1"/>
  <c r="S13" i="1"/>
  <c r="P12" i="1"/>
  <c r="T13" i="1" l="1"/>
  <c r="U13" i="1"/>
  <c r="Z13" i="1"/>
  <c r="AB12" i="1"/>
  <c r="AA12" i="1"/>
  <c r="AB13" i="1" l="1"/>
  <c r="AA13" i="1"/>
</calcChain>
</file>

<file path=xl/comments1.xml><?xml version="1.0" encoding="utf-8"?>
<comments xmlns="http://schemas.openxmlformats.org/spreadsheetml/2006/main">
  <authors>
    <author>AutoBVT</author>
  </authors>
  <commentList>
    <comment ref="M13" authorId="0" shapeId="0">
      <text>
        <r>
          <rPr>
            <sz val="9"/>
            <color indexed="12"/>
            <rFont val="Tahoma"/>
            <family val="2"/>
          </rPr>
          <t>These sums come from Tom's model for Fall 19 and Spring 20 with addition to Summer 19 
(same figures as in the Summer 18)</t>
        </r>
      </text>
    </comment>
  </commentList>
</comments>
</file>

<file path=xl/sharedStrings.xml><?xml version="1.0" encoding="utf-8"?>
<sst xmlns="http://schemas.openxmlformats.org/spreadsheetml/2006/main" count="44" uniqueCount="37">
  <si>
    <t xml:space="preserve"> FTES targets/projections for 2019-2020 </t>
  </si>
  <si>
    <t>14/15 CY FTES FINAL</t>
  </si>
  <si>
    <t>15/16 CY FTES FINAL</t>
  </si>
  <si>
    <t>16/17 CY FTES FINAL</t>
  </si>
  <si>
    <t>17/18 CY FTES FINAL</t>
  </si>
  <si>
    <t>18/19 CY FTES FINAL</t>
  </si>
  <si>
    <t>19/20 CY PROJECTED</t>
  </si>
  <si>
    <t>Summer 2019</t>
  </si>
  <si>
    <t>Fall 2019</t>
  </si>
  <si>
    <t>Spring 2020</t>
  </si>
  <si>
    <t>Annual</t>
  </si>
  <si>
    <t>COLLEGE</t>
  </si>
  <si>
    <t>08/09 CY FTES FINAL</t>
  </si>
  <si>
    <t>10/11 CY FTES FINAL</t>
  </si>
  <si>
    <t>11/12 CY FTES FINAL</t>
  </si>
  <si>
    <t>12/13 CY FTES FINAL</t>
  </si>
  <si>
    <t>13/14 CY FTES FINAL</t>
  </si>
  <si>
    <t>15/16 CY PROJECTED</t>
  </si>
  <si>
    <t>Projected</t>
  </si>
  <si>
    <t>Final</t>
  </si>
  <si>
    <t>FTES ACTUAL - INIT TARGET</t>
  </si>
  <si>
    <t>% ACTUAL/ PROJECTED</t>
  </si>
  <si>
    <t xml:space="preserve">Projected </t>
  </si>
  <si>
    <t>CALC to date</t>
  </si>
  <si>
    <t>DIFF (CALC - TARGET)</t>
  </si>
  <si>
    <t xml:space="preserve">% of PROJECTED </t>
  </si>
  <si>
    <t>A/L</t>
  </si>
  <si>
    <t>B/E</t>
  </si>
  <si>
    <t>CCOE</t>
  </si>
  <si>
    <t>ECST</t>
  </si>
  <si>
    <t>H/HS</t>
  </si>
  <si>
    <t>N/SS</t>
  </si>
  <si>
    <t>HNR</t>
  </si>
  <si>
    <t>OTHER*</t>
  </si>
  <si>
    <t>TOTAL</t>
  </si>
  <si>
    <t>RESIDENT FTES</t>
  </si>
  <si>
    <t>NON-RESIDENT FTES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</si>
</sst>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[Red]\(0\)"/>
    <numFmt numFmtId="167" formatCode="#,##0.0_);[Red]\(#,##0.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theme="0" tint="-0.14999847407452621"/>
      <name val="Arial"/>
      <family val="2"/>
    </font>
    <font>
      <sz val="10"/>
      <color rgb="FF0070C0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Calibri"/>
      <family val="2"/>
      <scheme val="minor"/>
    </font>
    <font>
      <sz val="9"/>
      <color indexed="12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4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5" fontId="4" fillId="2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7" fillId="2" borderId="1" xfId="3" applyFont="1" applyFill="1" applyBorder="1" applyAlignment="1"/>
    <xf numFmtId="0" fontId="7" fillId="2" borderId="2" xfId="3" applyFont="1" applyFill="1" applyBorder="1" applyAlignment="1"/>
    <xf numFmtId="43" fontId="8" fillId="2" borderId="2" xfId="1" applyFont="1" applyFill="1" applyBorder="1" applyAlignment="1"/>
    <xf numFmtId="43" fontId="7" fillId="2" borderId="2" xfId="1" applyFont="1" applyFill="1" applyBorder="1" applyAlignment="1"/>
    <xf numFmtId="0" fontId="0" fillId="0" borderId="0" xfId="0" applyBorder="1"/>
    <xf numFmtId="0" fontId="9" fillId="0" borderId="9" xfId="3" applyFont="1" applyBorder="1" applyAlignment="1"/>
    <xf numFmtId="164" fontId="9" fillId="0" borderId="10" xfId="1" applyNumberFormat="1" applyFont="1" applyFill="1" applyBorder="1" applyAlignment="1">
      <alignment horizontal="center" textRotation="90" wrapText="1"/>
    </xf>
    <xf numFmtId="43" fontId="9" fillId="0" borderId="11" xfId="1" applyFont="1" applyFill="1" applyBorder="1" applyAlignment="1">
      <alignment horizontal="center" textRotation="90" wrapText="1"/>
    </xf>
    <xf numFmtId="0" fontId="9" fillId="0" borderId="11" xfId="1" applyNumberFormat="1" applyFont="1" applyFill="1" applyBorder="1" applyAlignment="1">
      <alignment horizontal="center" textRotation="90" wrapText="1"/>
    </xf>
    <xf numFmtId="0" fontId="9" fillId="0" borderId="13" xfId="3" applyFont="1" applyFill="1" applyBorder="1" applyAlignment="1">
      <alignment horizontal="center" textRotation="90" wrapText="1"/>
    </xf>
    <xf numFmtId="6" fontId="13" fillId="0" borderId="14" xfId="3" applyNumberFormat="1" applyFont="1" applyFill="1" applyBorder="1" applyAlignment="1">
      <alignment horizontal="center" textRotation="90" wrapText="1"/>
    </xf>
    <xf numFmtId="0" fontId="9" fillId="0" borderId="14" xfId="3" applyFont="1" applyFill="1" applyBorder="1" applyAlignment="1">
      <alignment horizontal="center" textRotation="90" wrapText="1"/>
    </xf>
    <xf numFmtId="0" fontId="9" fillId="4" borderId="15" xfId="3" applyFont="1" applyFill="1" applyBorder="1" applyAlignment="1">
      <alignment horizontal="center" textRotation="90" wrapText="1"/>
    </xf>
    <xf numFmtId="0" fontId="9" fillId="0" borderId="16" xfId="3" applyFont="1" applyFill="1" applyBorder="1" applyAlignment="1">
      <alignment horizontal="center" textRotation="90" wrapText="1"/>
    </xf>
    <xf numFmtId="0" fontId="9" fillId="5" borderId="17" xfId="3" applyFont="1" applyFill="1" applyBorder="1" applyAlignment="1">
      <alignment horizontal="center" textRotation="90" wrapText="1"/>
    </xf>
    <xf numFmtId="0" fontId="9" fillId="0" borderId="16" xfId="3" applyFont="1" applyFill="1" applyBorder="1" applyAlignment="1">
      <alignment horizontal="center" textRotation="90"/>
    </xf>
    <xf numFmtId="164" fontId="9" fillId="7" borderId="18" xfId="1" applyNumberFormat="1" applyFont="1" applyFill="1" applyBorder="1" applyAlignment="1">
      <alignment horizontal="center" textRotation="90" wrapText="1"/>
    </xf>
    <xf numFmtId="0" fontId="9" fillId="7" borderId="14" xfId="3" applyFont="1" applyFill="1" applyBorder="1" applyAlignment="1">
      <alignment horizontal="center" textRotation="90" wrapText="1"/>
    </xf>
    <xf numFmtId="165" fontId="9" fillId="7" borderId="17" xfId="2" applyNumberFormat="1" applyFont="1" applyFill="1" applyBorder="1" applyAlignment="1">
      <alignment horizontal="center" textRotation="90" wrapText="1"/>
    </xf>
    <xf numFmtId="0" fontId="11" fillId="0" borderId="19" xfId="3" applyFont="1" applyFill="1" applyBorder="1" applyAlignment="1"/>
    <xf numFmtId="38" fontId="11" fillId="0" borderId="20" xfId="1" applyNumberFormat="1" applyFont="1" applyFill="1" applyBorder="1" applyAlignment="1"/>
    <xf numFmtId="38" fontId="11" fillId="0" borderId="21" xfId="1" applyNumberFormat="1" applyFont="1" applyFill="1" applyBorder="1" applyAlignment="1"/>
    <xf numFmtId="38" fontId="11" fillId="0" borderId="21" xfId="3" applyNumberFormat="1" applyFont="1" applyFill="1" applyBorder="1" applyAlignment="1">
      <alignment horizontal="right"/>
    </xf>
    <xf numFmtId="38" fontId="11" fillId="0" borderId="21" xfId="1" applyNumberFormat="1" applyFont="1" applyFill="1" applyBorder="1" applyAlignment="1">
      <alignment horizontal="right"/>
    </xf>
    <xf numFmtId="38" fontId="11" fillId="2" borderId="21" xfId="1" applyNumberFormat="1" applyFont="1" applyFill="1" applyBorder="1" applyAlignment="1">
      <alignment horizontal="right"/>
    </xf>
    <xf numFmtId="38" fontId="11" fillId="3" borderId="22" xfId="1" applyNumberFormat="1" applyFont="1" applyFill="1" applyBorder="1" applyAlignment="1">
      <alignment horizontal="right"/>
    </xf>
    <xf numFmtId="38" fontId="11" fillId="0" borderId="23" xfId="0" applyNumberFormat="1" applyFont="1" applyFill="1" applyBorder="1" applyAlignment="1">
      <alignment horizontal="right"/>
    </xf>
    <xf numFmtId="38" fontId="15" fillId="0" borderId="21" xfId="1" applyNumberFormat="1" applyFont="1" applyFill="1" applyBorder="1" applyAlignment="1">
      <alignment horizontal="right"/>
    </xf>
    <xf numFmtId="166" fontId="16" fillId="0" borderId="21" xfId="3" applyNumberFormat="1" applyFont="1" applyFill="1" applyBorder="1" applyAlignment="1">
      <alignment horizontal="right"/>
    </xf>
    <xf numFmtId="165" fontId="11" fillId="4" borderId="24" xfId="2" applyNumberFormat="1" applyFont="1" applyFill="1" applyBorder="1" applyAlignment="1">
      <alignment horizontal="right"/>
    </xf>
    <xf numFmtId="41" fontId="11" fillId="0" borderId="19" xfId="0" applyNumberFormat="1" applyFont="1" applyFill="1" applyBorder="1" applyAlignment="1">
      <alignment horizontal="right"/>
    </xf>
    <xf numFmtId="41" fontId="15" fillId="0" borderId="21" xfId="0" applyNumberFormat="1" applyFont="1" applyFill="1" applyBorder="1" applyAlignment="1">
      <alignment horizontal="right"/>
    </xf>
    <xf numFmtId="166" fontId="16" fillId="0" borderId="21" xfId="0" applyNumberFormat="1" applyFont="1" applyFill="1" applyBorder="1" applyAlignment="1">
      <alignment horizontal="right"/>
    </xf>
    <xf numFmtId="165" fontId="11" fillId="5" borderId="25" xfId="0" applyNumberFormat="1" applyFont="1" applyFill="1" applyBorder="1" applyAlignment="1">
      <alignment horizontal="right"/>
    </xf>
    <xf numFmtId="3" fontId="11" fillId="0" borderId="19" xfId="3" applyNumberFormat="1" applyFont="1" applyFill="1" applyBorder="1" applyAlignment="1">
      <alignment horizontal="right"/>
    </xf>
    <xf numFmtId="38" fontId="11" fillId="7" borderId="20" xfId="3" applyNumberFormat="1" applyFont="1" applyFill="1" applyBorder="1" applyAlignment="1">
      <alignment horizontal="right"/>
    </xf>
    <xf numFmtId="38" fontId="11" fillId="7" borderId="21" xfId="3" applyNumberFormat="1" applyFont="1" applyFill="1" applyBorder="1" applyAlignment="1">
      <alignment horizontal="right"/>
    </xf>
    <xf numFmtId="165" fontId="11" fillId="7" borderId="25" xfId="2" applyNumberFormat="1" applyFont="1" applyFill="1" applyBorder="1" applyAlignment="1">
      <alignment horizontal="right"/>
    </xf>
    <xf numFmtId="41" fontId="0" fillId="0" borderId="0" xfId="0" applyNumberFormat="1" applyBorder="1"/>
    <xf numFmtId="0" fontId="11" fillId="0" borderId="26" xfId="3" applyFont="1" applyFill="1" applyBorder="1" applyAlignment="1"/>
    <xf numFmtId="38" fontId="11" fillId="0" borderId="27" xfId="1" applyNumberFormat="1" applyFont="1" applyFill="1" applyBorder="1" applyAlignment="1"/>
    <xf numFmtId="38" fontId="11" fillId="0" borderId="28" xfId="1" applyNumberFormat="1" applyFont="1" applyFill="1" applyBorder="1" applyAlignment="1"/>
    <xf numFmtId="38" fontId="11" fillId="0" borderId="28" xfId="3" applyNumberFormat="1" applyFont="1" applyFill="1" applyBorder="1" applyAlignment="1">
      <alignment horizontal="right"/>
    </xf>
    <xf numFmtId="38" fontId="11" fillId="0" borderId="28" xfId="1" applyNumberFormat="1" applyFont="1" applyFill="1" applyBorder="1" applyAlignment="1">
      <alignment horizontal="right"/>
    </xf>
    <xf numFmtId="38" fontId="11" fillId="2" borderId="28" xfId="1" applyNumberFormat="1" applyFont="1" applyFill="1" applyBorder="1" applyAlignment="1">
      <alignment horizontal="right"/>
    </xf>
    <xf numFmtId="38" fontId="11" fillId="0" borderId="29" xfId="0" applyNumberFormat="1" applyFont="1" applyFill="1" applyBorder="1" applyAlignment="1">
      <alignment horizontal="right"/>
    </xf>
    <xf numFmtId="38" fontId="15" fillId="0" borderId="28" xfId="1" applyNumberFormat="1" applyFont="1" applyFill="1" applyBorder="1" applyAlignment="1">
      <alignment horizontal="right"/>
    </xf>
    <xf numFmtId="166" fontId="16" fillId="0" borderId="28" xfId="3" applyNumberFormat="1" applyFont="1" applyFill="1" applyBorder="1" applyAlignment="1">
      <alignment horizontal="right"/>
    </xf>
    <xf numFmtId="165" fontId="11" fillId="4" borderId="30" xfId="2" applyNumberFormat="1" applyFont="1" applyFill="1" applyBorder="1" applyAlignment="1">
      <alignment horizontal="right"/>
    </xf>
    <xf numFmtId="41" fontId="11" fillId="0" borderId="26" xfId="0" applyNumberFormat="1" applyFont="1" applyFill="1" applyBorder="1" applyAlignment="1">
      <alignment horizontal="right"/>
    </xf>
    <xf numFmtId="41" fontId="15" fillId="0" borderId="28" xfId="0" applyNumberFormat="1" applyFont="1" applyFill="1" applyBorder="1" applyAlignment="1">
      <alignment horizontal="right"/>
    </xf>
    <xf numFmtId="166" fontId="16" fillId="0" borderId="28" xfId="0" applyNumberFormat="1" applyFont="1" applyFill="1" applyBorder="1" applyAlignment="1">
      <alignment horizontal="right"/>
    </xf>
    <xf numFmtId="165" fontId="11" fillId="5" borderId="31" xfId="0" applyNumberFormat="1" applyFont="1" applyFill="1" applyBorder="1" applyAlignment="1">
      <alignment horizontal="right"/>
    </xf>
    <xf numFmtId="3" fontId="11" fillId="0" borderId="26" xfId="3" applyNumberFormat="1" applyFont="1" applyFill="1" applyBorder="1" applyAlignment="1">
      <alignment horizontal="right"/>
    </xf>
    <xf numFmtId="38" fontId="11" fillId="7" borderId="27" xfId="3" applyNumberFormat="1" applyFont="1" applyFill="1" applyBorder="1" applyAlignment="1">
      <alignment horizontal="right"/>
    </xf>
    <xf numFmtId="38" fontId="11" fillId="7" borderId="28" xfId="3" applyNumberFormat="1" applyFont="1" applyFill="1" applyBorder="1" applyAlignment="1">
      <alignment horizontal="right"/>
    </xf>
    <xf numFmtId="0" fontId="9" fillId="0" borderId="16" xfId="3" applyFont="1" applyBorder="1" applyAlignment="1"/>
    <xf numFmtId="38" fontId="9" fillId="0" borderId="18" xfId="3" applyNumberFormat="1" applyFont="1" applyFill="1" applyBorder="1" applyAlignment="1"/>
    <xf numFmtId="38" fontId="9" fillId="0" borderId="14" xfId="3" applyNumberFormat="1" applyFont="1" applyFill="1" applyBorder="1" applyAlignment="1"/>
    <xf numFmtId="38" fontId="9" fillId="0" borderId="14" xfId="3" applyNumberFormat="1" applyFont="1" applyFill="1" applyBorder="1" applyAlignment="1">
      <alignment horizontal="right"/>
    </xf>
    <xf numFmtId="38" fontId="11" fillId="0" borderId="14" xfId="3" applyNumberFormat="1" applyFont="1" applyFill="1" applyBorder="1" applyAlignment="1">
      <alignment horizontal="right"/>
    </xf>
    <xf numFmtId="38" fontId="11" fillId="0" borderId="14" xfId="1" applyNumberFormat="1" applyFont="1" applyFill="1" applyBorder="1" applyAlignment="1">
      <alignment horizontal="right"/>
    </xf>
    <xf numFmtId="38" fontId="9" fillId="0" borderId="13" xfId="3" applyNumberFormat="1" applyFont="1" applyFill="1" applyBorder="1" applyAlignment="1">
      <alignment horizontal="right"/>
    </xf>
    <xf numFmtId="167" fontId="13" fillId="0" borderId="14" xfId="3" applyNumberFormat="1" applyFont="1" applyFill="1" applyBorder="1" applyAlignment="1">
      <alignment horizontal="right"/>
    </xf>
    <xf numFmtId="166" fontId="14" fillId="0" borderId="14" xfId="0" applyNumberFormat="1" applyFont="1" applyFill="1" applyBorder="1" applyAlignment="1">
      <alignment horizontal="right"/>
    </xf>
    <xf numFmtId="165" fontId="9" fillId="4" borderId="15" xfId="2" applyNumberFormat="1" applyFont="1" applyFill="1" applyBorder="1" applyAlignment="1">
      <alignment horizontal="right"/>
    </xf>
    <xf numFmtId="38" fontId="9" fillId="0" borderId="16" xfId="3" applyNumberFormat="1" applyFont="1" applyFill="1" applyBorder="1" applyAlignment="1">
      <alignment horizontal="right"/>
    </xf>
    <xf numFmtId="38" fontId="13" fillId="0" borderId="14" xfId="3" applyNumberFormat="1" applyFont="1" applyFill="1" applyBorder="1" applyAlignment="1">
      <alignment horizontal="right"/>
    </xf>
    <xf numFmtId="165" fontId="9" fillId="5" borderId="17" xfId="0" applyNumberFormat="1" applyFont="1" applyFill="1" applyBorder="1" applyAlignment="1">
      <alignment horizontal="right"/>
    </xf>
    <xf numFmtId="3" fontId="9" fillId="0" borderId="16" xfId="3" applyNumberFormat="1" applyFont="1" applyFill="1" applyBorder="1" applyAlignment="1">
      <alignment horizontal="right"/>
    </xf>
    <xf numFmtId="38" fontId="11" fillId="7" borderId="18" xfId="3" applyNumberFormat="1" applyFont="1" applyFill="1" applyBorder="1" applyAlignment="1">
      <alignment horizontal="right"/>
    </xf>
    <xf numFmtId="38" fontId="9" fillId="7" borderId="14" xfId="3" applyNumberFormat="1" applyFont="1" applyFill="1" applyBorder="1" applyAlignment="1">
      <alignment horizontal="right"/>
    </xf>
    <xf numFmtId="165" fontId="9" fillId="7" borderId="17" xfId="2" applyNumberFormat="1" applyFont="1" applyFill="1" applyBorder="1" applyAlignment="1">
      <alignment horizontal="right"/>
    </xf>
    <xf numFmtId="0" fontId="9" fillId="0" borderId="19" xfId="3" applyFont="1" applyBorder="1" applyAlignment="1"/>
    <xf numFmtId="38" fontId="9" fillId="0" borderId="22" xfId="3" applyNumberFormat="1" applyFont="1" applyFill="1" applyBorder="1" applyAlignment="1"/>
    <xf numFmtId="38" fontId="9" fillId="0" borderId="21" xfId="3" applyNumberFormat="1" applyFont="1" applyFill="1" applyBorder="1" applyAlignment="1"/>
    <xf numFmtId="38" fontId="9" fillId="0" borderId="21" xfId="3" applyNumberFormat="1" applyFont="1" applyFill="1" applyBorder="1" applyAlignment="1">
      <alignment horizontal="right"/>
    </xf>
    <xf numFmtId="38" fontId="11" fillId="0" borderId="32" xfId="1" applyNumberFormat="1" applyFont="1" applyFill="1" applyBorder="1" applyAlignment="1">
      <alignment horizontal="right"/>
    </xf>
    <xf numFmtId="38" fontId="9" fillId="3" borderId="33" xfId="1" applyNumberFormat="1" applyFont="1" applyFill="1" applyBorder="1" applyAlignment="1">
      <alignment horizontal="right"/>
    </xf>
    <xf numFmtId="38" fontId="9" fillId="0" borderId="34" xfId="3" applyNumberFormat="1" applyFont="1" applyFill="1" applyBorder="1" applyAlignment="1">
      <alignment horizontal="right"/>
    </xf>
    <xf numFmtId="38" fontId="13" fillId="0" borderId="21" xfId="3" applyNumberFormat="1" applyFont="1" applyFill="1" applyBorder="1" applyAlignment="1">
      <alignment horizontal="right"/>
    </xf>
    <xf numFmtId="166" fontId="14" fillId="0" borderId="21" xfId="3" applyNumberFormat="1" applyFont="1" applyFill="1" applyBorder="1" applyAlignment="1">
      <alignment horizontal="right"/>
    </xf>
    <xf numFmtId="38" fontId="9" fillId="0" borderId="19" xfId="3" applyNumberFormat="1" applyFont="1" applyFill="1" applyBorder="1" applyAlignment="1">
      <alignment horizontal="right"/>
    </xf>
    <xf numFmtId="3" fontId="9" fillId="0" borderId="19" xfId="3" applyNumberFormat="1" applyFont="1" applyFill="1" applyBorder="1" applyAlignment="1">
      <alignment horizontal="right"/>
    </xf>
    <xf numFmtId="38" fontId="9" fillId="7" borderId="21" xfId="3" applyNumberFormat="1" applyFont="1" applyFill="1" applyBorder="1" applyAlignment="1">
      <alignment horizontal="right"/>
    </xf>
    <xf numFmtId="165" fontId="9" fillId="7" borderId="25" xfId="2" applyNumberFormat="1" applyFont="1" applyFill="1" applyBorder="1" applyAlignment="1">
      <alignment horizontal="right"/>
    </xf>
    <xf numFmtId="0" fontId="9" fillId="0" borderId="35" xfId="3" applyFont="1" applyBorder="1" applyAlignment="1"/>
    <xf numFmtId="0" fontId="9" fillId="0" borderId="36" xfId="0" applyFont="1" applyBorder="1"/>
    <xf numFmtId="0" fontId="9" fillId="0" borderId="36" xfId="0" applyFont="1" applyFill="1" applyBorder="1"/>
    <xf numFmtId="38" fontId="9" fillId="0" borderId="37" xfId="3" applyNumberFormat="1" applyFont="1" applyFill="1" applyBorder="1" applyAlignment="1"/>
    <xf numFmtId="38" fontId="9" fillId="0" borderId="37" xfId="3" applyNumberFormat="1" applyFont="1" applyFill="1" applyBorder="1" applyAlignment="1">
      <alignment horizontal="right"/>
    </xf>
    <xf numFmtId="38" fontId="11" fillId="0" borderId="37" xfId="3" applyNumberFormat="1" applyFont="1" applyFill="1" applyBorder="1" applyAlignment="1">
      <alignment horizontal="right"/>
    </xf>
    <xf numFmtId="38" fontId="11" fillId="0" borderId="37" xfId="1" applyNumberFormat="1" applyFont="1" applyFill="1" applyBorder="1" applyAlignment="1">
      <alignment horizontal="right"/>
    </xf>
    <xf numFmtId="38" fontId="9" fillId="3" borderId="38" xfId="1" applyNumberFormat="1" applyFont="1" applyFill="1" applyBorder="1" applyAlignment="1">
      <alignment horizontal="right"/>
    </xf>
    <xf numFmtId="38" fontId="9" fillId="0" borderId="39" xfId="3" applyNumberFormat="1" applyFont="1" applyFill="1" applyBorder="1" applyAlignment="1">
      <alignment horizontal="right"/>
    </xf>
    <xf numFmtId="38" fontId="13" fillId="0" borderId="37" xfId="3" applyNumberFormat="1" applyFont="1" applyFill="1" applyBorder="1" applyAlignment="1">
      <alignment horizontal="right"/>
    </xf>
    <xf numFmtId="166" fontId="14" fillId="0" borderId="37" xfId="3" applyNumberFormat="1" applyFont="1" applyFill="1" applyBorder="1" applyAlignment="1">
      <alignment horizontal="right"/>
    </xf>
    <xf numFmtId="165" fontId="11" fillId="4" borderId="40" xfId="2" applyNumberFormat="1" applyFont="1" applyFill="1" applyBorder="1" applyAlignment="1">
      <alignment horizontal="right"/>
    </xf>
    <xf numFmtId="38" fontId="9" fillId="0" borderId="35" xfId="3" applyNumberFormat="1" applyFont="1" applyFill="1" applyBorder="1" applyAlignment="1">
      <alignment horizontal="right"/>
    </xf>
    <xf numFmtId="165" fontId="11" fillId="5" borderId="38" xfId="0" applyNumberFormat="1" applyFont="1" applyFill="1" applyBorder="1" applyAlignment="1">
      <alignment horizontal="right"/>
    </xf>
    <xf numFmtId="3" fontId="9" fillId="0" borderId="35" xfId="3" applyNumberFormat="1" applyFont="1" applyFill="1" applyBorder="1" applyAlignment="1">
      <alignment horizontal="right"/>
    </xf>
    <xf numFmtId="38" fontId="11" fillId="7" borderId="41" xfId="3" applyNumberFormat="1" applyFont="1" applyFill="1" applyBorder="1" applyAlignment="1">
      <alignment horizontal="right"/>
    </xf>
    <xf numFmtId="38" fontId="9" fillId="7" borderId="37" xfId="3" applyNumberFormat="1" applyFont="1" applyFill="1" applyBorder="1" applyAlignment="1">
      <alignment horizontal="right"/>
    </xf>
    <xf numFmtId="165" fontId="9" fillId="7" borderId="38" xfId="2" applyNumberFormat="1" applyFont="1" applyFill="1" applyBorder="1" applyAlignment="1">
      <alignment horizontal="right"/>
    </xf>
    <xf numFmtId="0" fontId="17" fillId="0" borderId="0" xfId="0" applyFont="1"/>
    <xf numFmtId="0" fontId="0" fillId="0" borderId="0" xfId="0" applyFill="1" applyAlignment="1"/>
    <xf numFmtId="0" fontId="13" fillId="0" borderId="14" xfId="3" applyFont="1" applyFill="1" applyBorder="1" applyAlignment="1">
      <alignment horizontal="center" textRotation="90" wrapText="1"/>
    </xf>
    <xf numFmtId="0" fontId="19" fillId="8" borderId="17" xfId="3" applyFont="1" applyFill="1" applyBorder="1" applyAlignment="1">
      <alignment horizontal="center" textRotation="90" wrapText="1"/>
    </xf>
    <xf numFmtId="165" fontId="20" fillId="8" borderId="25" xfId="0" applyNumberFormat="1" applyFont="1" applyFill="1" applyBorder="1" applyAlignment="1">
      <alignment horizontal="right"/>
    </xf>
    <xf numFmtId="165" fontId="20" fillId="8" borderId="31" xfId="0" applyNumberFormat="1" applyFont="1" applyFill="1" applyBorder="1" applyAlignment="1">
      <alignment horizontal="right"/>
    </xf>
    <xf numFmtId="165" fontId="19" fillId="8" borderId="17" xfId="0" applyNumberFormat="1" applyFont="1" applyFill="1" applyBorder="1" applyAlignment="1">
      <alignment horizontal="right"/>
    </xf>
    <xf numFmtId="165" fontId="20" fillId="8" borderId="38" xfId="0" applyNumberFormat="1" applyFont="1" applyFill="1" applyBorder="1" applyAlignment="1">
      <alignment horizontal="right"/>
    </xf>
    <xf numFmtId="38" fontId="9" fillId="3" borderId="22" xfId="1" applyNumberFormat="1" applyFont="1" applyFill="1" applyBorder="1" applyAlignment="1">
      <alignment horizontal="right"/>
    </xf>
    <xf numFmtId="38" fontId="11" fillId="2" borderId="14" xfId="1" applyNumberFormat="1" applyFont="1" applyFill="1" applyBorder="1" applyAlignment="1">
      <alignment horizontal="right"/>
    </xf>
    <xf numFmtId="38" fontId="11" fillId="2" borderId="32" xfId="1" applyNumberFormat="1" applyFont="1" applyFill="1" applyBorder="1" applyAlignment="1">
      <alignment horizontal="right"/>
    </xf>
    <xf numFmtId="38" fontId="11" fillId="2" borderId="37" xfId="1" applyNumberFormat="1" applyFont="1" applyFill="1" applyBorder="1" applyAlignment="1">
      <alignment horizontal="right"/>
    </xf>
    <xf numFmtId="0" fontId="9" fillId="4" borderId="4" xfId="3" applyFont="1" applyFill="1" applyBorder="1" applyAlignment="1">
      <alignment horizontal="center" wrapText="1"/>
    </xf>
    <xf numFmtId="0" fontId="10" fillId="0" borderId="4" xfId="0" applyFont="1" applyBorder="1" applyAlignment="1"/>
    <xf numFmtId="0" fontId="9" fillId="5" borderId="4" xfId="3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6" borderId="5" xfId="3" applyFont="1" applyFill="1" applyBorder="1" applyAlignment="1">
      <alignment horizontal="center"/>
    </xf>
    <xf numFmtId="0" fontId="9" fillId="6" borderId="6" xfId="3" applyFont="1" applyFill="1" applyBorder="1" applyAlignment="1">
      <alignment horizontal="center"/>
    </xf>
    <xf numFmtId="0" fontId="9" fillId="6" borderId="7" xfId="3" applyFont="1" applyFill="1" applyBorder="1" applyAlignment="1">
      <alignment horizontal="center"/>
    </xf>
    <xf numFmtId="0" fontId="11" fillId="7" borderId="8" xfId="3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3" fontId="9" fillId="0" borderId="2" xfId="1" applyFont="1" applyFill="1" applyBorder="1" applyAlignment="1">
      <alignment horizontal="center" textRotation="90" wrapText="1"/>
    </xf>
    <xf numFmtId="43" fontId="9" fillId="0" borderId="11" xfId="1" applyFont="1" applyFill="1" applyBorder="1" applyAlignment="1">
      <alignment horizontal="center" textRotation="90" wrapText="1"/>
    </xf>
    <xf numFmtId="0" fontId="9" fillId="0" borderId="2" xfId="1" applyNumberFormat="1" applyFont="1" applyFill="1" applyBorder="1" applyAlignment="1">
      <alignment horizontal="center" textRotation="90" wrapText="1"/>
    </xf>
    <xf numFmtId="0" fontId="9" fillId="0" borderId="11" xfId="1" applyNumberFormat="1" applyFont="1" applyFill="1" applyBorder="1" applyAlignment="1">
      <alignment horizontal="center" textRotation="90" wrapText="1"/>
    </xf>
    <xf numFmtId="0" fontId="2" fillId="0" borderId="11" xfId="0" applyFont="1" applyFill="1" applyBorder="1" applyAlignment="1"/>
    <xf numFmtId="0" fontId="9" fillId="2" borderId="2" xfId="1" applyNumberFormat="1" applyFont="1" applyFill="1" applyBorder="1" applyAlignment="1">
      <alignment horizontal="center" textRotation="90" wrapText="1"/>
    </xf>
    <xf numFmtId="0" fontId="0" fillId="2" borderId="11" xfId="0" applyFill="1" applyBorder="1" applyAlignment="1"/>
    <xf numFmtId="0" fontId="9" fillId="3" borderId="3" xfId="1" applyNumberFormat="1" applyFont="1" applyFill="1" applyBorder="1" applyAlignment="1">
      <alignment horizontal="center" textRotation="90" wrapText="1"/>
    </xf>
    <xf numFmtId="0" fontId="0" fillId="0" borderId="12" xfId="0" applyBorder="1" applyAlignment="1"/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tabSelected="1" zoomScaleNormal="100" workbookViewId="0">
      <selection activeCell="N20" sqref="N20"/>
    </sheetView>
  </sheetViews>
  <sheetFormatPr defaultRowHeight="15" x14ac:dyDescent="0.25"/>
  <cols>
    <col min="1" max="1" width="20" customWidth="1"/>
    <col min="2" max="3" width="7.140625" hidden="1" customWidth="1"/>
    <col min="4" max="4" width="8.28515625" hidden="1" customWidth="1"/>
    <col min="5" max="5" width="7.28515625" hidden="1" customWidth="1"/>
    <col min="6" max="7" width="7.5703125" hidden="1" customWidth="1"/>
    <col min="8" max="8" width="0.140625" customWidth="1"/>
    <col min="9" max="9" width="7.5703125" customWidth="1"/>
    <col min="10" max="12" width="7.7109375" customWidth="1"/>
    <col min="13" max="13" width="8" customWidth="1"/>
    <col min="14" max="14" width="7" customWidth="1"/>
    <col min="15" max="15" width="7.42578125" style="110" customWidth="1"/>
    <col min="16" max="16" width="8.42578125" style="110" customWidth="1"/>
    <col min="17" max="17" width="8.5703125" style="110" customWidth="1"/>
    <col min="18" max="18" width="8.140625" customWidth="1"/>
    <col min="19" max="21" width="8.42578125" style="110" customWidth="1"/>
    <col min="22" max="22" width="8.28515625" customWidth="1"/>
    <col min="23" max="23" width="8.140625" style="110" customWidth="1"/>
    <col min="24" max="24" width="7.85546875" style="110" customWidth="1"/>
    <col min="25" max="25" width="8.28515625" style="110" customWidth="1"/>
    <col min="26" max="28" width="10" customWidth="1"/>
    <col min="29" max="29" width="4.140625" style="10" customWidth="1"/>
    <col min="30" max="16384" width="9.140625" style="10"/>
  </cols>
  <sheetData>
    <row r="1" spans="1:29" s="5" customFormat="1" ht="30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2"/>
      <c r="S1" s="3"/>
      <c r="T1" s="3"/>
      <c r="U1" s="3"/>
      <c r="V1" s="2"/>
      <c r="W1" s="3"/>
      <c r="X1" s="3"/>
      <c r="Y1" s="3"/>
      <c r="Z1" s="2"/>
      <c r="AA1" s="4"/>
      <c r="AB1" s="2"/>
    </row>
    <row r="2" spans="1:29" x14ac:dyDescent="0.25">
      <c r="A2" s="6"/>
      <c r="B2" s="7"/>
      <c r="C2" s="8"/>
      <c r="D2" s="8"/>
      <c r="E2" s="8"/>
      <c r="F2" s="8"/>
      <c r="G2" s="132" t="s">
        <v>1</v>
      </c>
      <c r="H2" s="9"/>
      <c r="I2" s="134" t="s">
        <v>2</v>
      </c>
      <c r="J2" s="134" t="s">
        <v>3</v>
      </c>
      <c r="K2" s="134" t="s">
        <v>4</v>
      </c>
      <c r="L2" s="137" t="s">
        <v>5</v>
      </c>
      <c r="M2" s="139" t="s">
        <v>6</v>
      </c>
      <c r="N2" s="122" t="s">
        <v>7</v>
      </c>
      <c r="O2" s="123"/>
      <c r="P2" s="123"/>
      <c r="Q2" s="123"/>
      <c r="R2" s="124" t="s">
        <v>8</v>
      </c>
      <c r="S2" s="125"/>
      <c r="T2" s="125"/>
      <c r="U2" s="125"/>
      <c r="V2" s="126" t="s">
        <v>9</v>
      </c>
      <c r="W2" s="127"/>
      <c r="X2" s="127"/>
      <c r="Y2" s="128"/>
      <c r="Z2" s="129" t="s">
        <v>10</v>
      </c>
      <c r="AA2" s="130"/>
      <c r="AB2" s="131"/>
    </row>
    <row r="3" spans="1:29" ht="132.75" customHeight="1" thickBot="1" x14ac:dyDescent="0.3">
      <c r="A3" s="11" t="s">
        <v>11</v>
      </c>
      <c r="B3" s="12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3"/>
      <c r="H3" s="14" t="s">
        <v>17</v>
      </c>
      <c r="I3" s="135"/>
      <c r="J3" s="136"/>
      <c r="K3" s="136"/>
      <c r="L3" s="138"/>
      <c r="M3" s="140"/>
      <c r="N3" s="15" t="s">
        <v>18</v>
      </c>
      <c r="O3" s="16" t="s">
        <v>19</v>
      </c>
      <c r="P3" s="17" t="s">
        <v>20</v>
      </c>
      <c r="Q3" s="18" t="s">
        <v>21</v>
      </c>
      <c r="R3" s="19" t="s">
        <v>22</v>
      </c>
      <c r="S3" s="16" t="s">
        <v>19</v>
      </c>
      <c r="T3" s="17" t="s">
        <v>20</v>
      </c>
      <c r="U3" s="20" t="s">
        <v>21</v>
      </c>
      <c r="V3" s="21" t="s">
        <v>18</v>
      </c>
      <c r="W3" s="112" t="s">
        <v>19</v>
      </c>
      <c r="X3" s="17" t="s">
        <v>20</v>
      </c>
      <c r="Y3" s="113" t="s">
        <v>21</v>
      </c>
      <c r="Z3" s="22" t="s">
        <v>23</v>
      </c>
      <c r="AA3" s="23" t="s">
        <v>24</v>
      </c>
      <c r="AB3" s="24" t="s">
        <v>25</v>
      </c>
    </row>
    <row r="4" spans="1:29" ht="15.75" thickTop="1" x14ac:dyDescent="0.25">
      <c r="A4" s="25" t="s">
        <v>26</v>
      </c>
      <c r="B4" s="26">
        <v>3901.5833333333335</v>
      </c>
      <c r="C4" s="27">
        <v>3501.92</v>
      </c>
      <c r="D4" s="27">
        <v>3816.1699999999996</v>
      </c>
      <c r="E4" s="27">
        <v>3956.8866666666668</v>
      </c>
      <c r="F4" s="28">
        <v>4040.9566666666665</v>
      </c>
      <c r="G4" s="28">
        <v>4245.84</v>
      </c>
      <c r="H4" s="29">
        <v>4511.9933333333329</v>
      </c>
      <c r="I4" s="29">
        <v>4333.5233333333335</v>
      </c>
      <c r="J4" s="29">
        <v>4161.8050000000003</v>
      </c>
      <c r="K4" s="29">
        <v>4021.8649999999998</v>
      </c>
      <c r="L4" s="30">
        <v>3889.855</v>
      </c>
      <c r="M4" s="31">
        <f>(N4+R4+V4)/2</f>
        <v>3833.0010671128412</v>
      </c>
      <c r="N4" s="32">
        <v>0</v>
      </c>
      <c r="O4" s="33">
        <v>0</v>
      </c>
      <c r="P4" s="34">
        <f t="shared" ref="P4:P14" si="0">O4-N4</f>
        <v>0</v>
      </c>
      <c r="Q4" s="35" t="str">
        <f t="shared" ref="Q4:Q11" si="1">IF(ISERROR(O4/N4),"",O4/N4)</f>
        <v/>
      </c>
      <c r="R4" s="36">
        <v>4080.9051232106594</v>
      </c>
      <c r="S4" s="37">
        <v>3932.68</v>
      </c>
      <c r="T4" s="38">
        <f t="shared" ref="T4:T14" si="2">S4-R4</f>
        <v>-148.2251232106596</v>
      </c>
      <c r="U4" s="39">
        <f t="shared" ref="U4:U14" si="3">IF(ISERROR(S4/R4),"",S4/R4)</f>
        <v>0.96367837067134676</v>
      </c>
      <c r="V4" s="40">
        <v>3585.0970110150233</v>
      </c>
      <c r="W4" s="37">
        <v>3455.13</v>
      </c>
      <c r="X4" s="38">
        <f t="shared" ref="X4:X14" si="4">W4-V4</f>
        <v>-129.96701101502322</v>
      </c>
      <c r="Y4" s="114">
        <f t="shared" ref="Y4:Y14" si="5">IF(ISERROR(W4/V4),"",W4/V4)</f>
        <v>0.9637479793111019</v>
      </c>
      <c r="Z4" s="41">
        <f t="shared" ref="Z4:Z14" si="6">(O4+S4+W4)/2</f>
        <v>3693.9049999999997</v>
      </c>
      <c r="AA4" s="42">
        <f t="shared" ref="AA4:AA14" si="7">+Z4-M4</f>
        <v>-139.09606711284141</v>
      </c>
      <c r="AB4" s="43">
        <f>Z4/M4</f>
        <v>0.96371092397904978</v>
      </c>
      <c r="AC4" s="44"/>
    </row>
    <row r="5" spans="1:29" x14ac:dyDescent="0.25">
      <c r="A5" s="45" t="s">
        <v>27</v>
      </c>
      <c r="B5" s="46">
        <v>2609.0966666666664</v>
      </c>
      <c r="C5" s="47">
        <v>1974.11</v>
      </c>
      <c r="D5" s="47">
        <v>2295.3533333333335</v>
      </c>
      <c r="E5" s="47">
        <v>2216.0266666666666</v>
      </c>
      <c r="F5" s="48">
        <v>2229.33</v>
      </c>
      <c r="G5" s="48">
        <v>2505.5966666666664</v>
      </c>
      <c r="H5" s="49">
        <v>2597.14</v>
      </c>
      <c r="I5" s="49">
        <v>2858.98</v>
      </c>
      <c r="J5" s="49">
        <v>2893.86</v>
      </c>
      <c r="K5" s="49">
        <v>3132.915</v>
      </c>
      <c r="L5" s="50">
        <v>3006.2249999999999</v>
      </c>
      <c r="M5" s="31">
        <f t="shared" ref="M5:M11" si="8">(N5+R5+V5)/2</f>
        <v>2962.6051454185863</v>
      </c>
      <c r="N5" s="51">
        <v>21.45</v>
      </c>
      <c r="O5" s="52">
        <v>0</v>
      </c>
      <c r="P5" s="53">
        <f t="shared" si="0"/>
        <v>-21.45</v>
      </c>
      <c r="Q5" s="54">
        <f t="shared" si="1"/>
        <v>0</v>
      </c>
      <c r="R5" s="55">
        <v>3055.4432302858513</v>
      </c>
      <c r="S5" s="56">
        <v>2826.22</v>
      </c>
      <c r="T5" s="57">
        <f t="shared" si="2"/>
        <v>-229.22323028585151</v>
      </c>
      <c r="U5" s="58">
        <f t="shared" si="3"/>
        <v>0.92497873041339196</v>
      </c>
      <c r="V5" s="59">
        <v>2848.317060551321</v>
      </c>
      <c r="W5" s="56">
        <v>2633.5</v>
      </c>
      <c r="X5" s="57">
        <f t="shared" si="4"/>
        <v>-214.81706055132099</v>
      </c>
      <c r="Y5" s="115">
        <f t="shared" si="5"/>
        <v>0.92458105752112407</v>
      </c>
      <c r="Z5" s="60">
        <f t="shared" si="6"/>
        <v>2729.8599999999997</v>
      </c>
      <c r="AA5" s="61">
        <f t="shared" si="7"/>
        <v>-232.74514541858662</v>
      </c>
      <c r="AB5" s="43">
        <f t="shared" ref="AB5:AB11" si="9">Z5/M5</f>
        <v>0.92143902612924744</v>
      </c>
      <c r="AC5" s="44"/>
    </row>
    <row r="6" spans="1:29" x14ac:dyDescent="0.25">
      <c r="A6" s="45" t="s">
        <v>28</v>
      </c>
      <c r="B6" s="46">
        <v>1798.4766666666667</v>
      </c>
      <c r="C6" s="47">
        <v>1360.61</v>
      </c>
      <c r="D6" s="47">
        <v>1406.9666666666665</v>
      </c>
      <c r="E6" s="47">
        <v>1330.1166666666668</v>
      </c>
      <c r="F6" s="48">
        <v>1313.9733333333331</v>
      </c>
      <c r="G6" s="48">
        <v>1456.9333333333334</v>
      </c>
      <c r="H6" s="49">
        <v>1568.8766666666668</v>
      </c>
      <c r="I6" s="49">
        <v>1586.0933333333332</v>
      </c>
      <c r="J6" s="49">
        <v>1404.22</v>
      </c>
      <c r="K6" s="49">
        <v>1572.4949999999999</v>
      </c>
      <c r="L6" s="50">
        <v>1665.105</v>
      </c>
      <c r="M6" s="31">
        <f t="shared" si="8"/>
        <v>1641.4608720605834</v>
      </c>
      <c r="N6" s="51">
        <v>94.82</v>
      </c>
      <c r="O6" s="52">
        <v>83.03</v>
      </c>
      <c r="P6" s="53">
        <f t="shared" si="0"/>
        <v>-11.789999999999992</v>
      </c>
      <c r="Q6" s="54">
        <f t="shared" si="1"/>
        <v>0.87565914364058228</v>
      </c>
      <c r="R6" s="55">
        <v>1697.1351046189588</v>
      </c>
      <c r="S6" s="56">
        <v>1738.4</v>
      </c>
      <c r="T6" s="57">
        <f t="shared" si="2"/>
        <v>41.264895381041242</v>
      </c>
      <c r="U6" s="58">
        <f t="shared" si="3"/>
        <v>1.0243144433632501</v>
      </c>
      <c r="V6" s="59">
        <v>1490.966639502208</v>
      </c>
      <c r="W6" s="56">
        <v>1525.63</v>
      </c>
      <c r="X6" s="57">
        <f t="shared" si="4"/>
        <v>34.663360497792155</v>
      </c>
      <c r="Y6" s="115">
        <f t="shared" si="5"/>
        <v>1.0232489175675756</v>
      </c>
      <c r="Z6" s="60">
        <f t="shared" si="6"/>
        <v>1673.5300000000002</v>
      </c>
      <c r="AA6" s="61">
        <f t="shared" si="7"/>
        <v>32.06912793941683</v>
      </c>
      <c r="AB6" s="43">
        <f t="shared" si="9"/>
        <v>1.0195369432712456</v>
      </c>
      <c r="AC6" s="44"/>
    </row>
    <row r="7" spans="1:29" x14ac:dyDescent="0.25">
      <c r="A7" s="45" t="s">
        <v>29</v>
      </c>
      <c r="B7" s="46">
        <v>958.38000000000011</v>
      </c>
      <c r="C7" s="47">
        <v>874.94666666666672</v>
      </c>
      <c r="D7" s="47">
        <v>1005.9333333333334</v>
      </c>
      <c r="E7" s="47">
        <v>1067.1200000000001</v>
      </c>
      <c r="F7" s="48">
        <v>1192.8500000000001</v>
      </c>
      <c r="G7" s="48">
        <v>1542.2299999999998</v>
      </c>
      <c r="H7" s="49">
        <v>1583.3333333333333</v>
      </c>
      <c r="I7" s="49">
        <v>1682.5433333333333</v>
      </c>
      <c r="J7" s="49">
        <v>1536.365</v>
      </c>
      <c r="K7" s="49">
        <v>1584.47</v>
      </c>
      <c r="L7" s="50">
        <v>1586.4650000000001</v>
      </c>
      <c r="M7" s="31">
        <f t="shared" si="8"/>
        <v>1563.435868522695</v>
      </c>
      <c r="N7" s="51">
        <v>0</v>
      </c>
      <c r="O7" s="52">
        <v>0.13</v>
      </c>
      <c r="P7" s="53">
        <f t="shared" si="0"/>
        <v>0.13</v>
      </c>
      <c r="Q7" s="54" t="str">
        <f t="shared" si="1"/>
        <v/>
      </c>
      <c r="R7" s="55">
        <v>1579.1727550299568</v>
      </c>
      <c r="S7" s="56">
        <v>1583.87</v>
      </c>
      <c r="T7" s="57">
        <f t="shared" si="2"/>
        <v>4.6972449700431298</v>
      </c>
      <c r="U7" s="58">
        <f t="shared" si="3"/>
        <v>1.0029744972201942</v>
      </c>
      <c r="V7" s="59">
        <v>1547.6989820154333</v>
      </c>
      <c r="W7" s="56">
        <v>1500.53</v>
      </c>
      <c r="X7" s="57">
        <f t="shared" si="4"/>
        <v>-47.168982015433357</v>
      </c>
      <c r="Y7" s="115">
        <f t="shared" si="5"/>
        <v>0.96952315497810215</v>
      </c>
      <c r="Z7" s="60">
        <f t="shared" si="6"/>
        <v>1542.2649999999999</v>
      </c>
      <c r="AA7" s="61">
        <f t="shared" si="7"/>
        <v>-21.170868522695173</v>
      </c>
      <c r="AB7" s="43">
        <f t="shared" si="9"/>
        <v>0.98645875475359301</v>
      </c>
      <c r="AC7" s="44"/>
    </row>
    <row r="8" spans="1:29" x14ac:dyDescent="0.25">
      <c r="A8" s="45" t="s">
        <v>30</v>
      </c>
      <c r="B8" s="46">
        <v>3213.5533333333333</v>
      </c>
      <c r="C8" s="47">
        <v>2742.7999999999997</v>
      </c>
      <c r="D8" s="47">
        <v>3027.9666666666667</v>
      </c>
      <c r="E8" s="47">
        <v>3073.0866666666666</v>
      </c>
      <c r="F8" s="48">
        <v>2994.41</v>
      </c>
      <c r="G8" s="48">
        <v>3147.3933333333334</v>
      </c>
      <c r="H8" s="49">
        <v>3304.6433333333334</v>
      </c>
      <c r="I8" s="49">
        <v>3630.5633333333335</v>
      </c>
      <c r="J8" s="49">
        <v>3977.875</v>
      </c>
      <c r="K8" s="49">
        <v>4312.6749999999993</v>
      </c>
      <c r="L8" s="50">
        <v>4471.8950000000004</v>
      </c>
      <c r="M8" s="31">
        <f t="shared" si="8"/>
        <v>4407.0859713185337</v>
      </c>
      <c r="N8" s="51">
        <v>29.18</v>
      </c>
      <c r="O8" s="52">
        <v>42.75</v>
      </c>
      <c r="P8" s="53">
        <f t="shared" si="0"/>
        <v>13.57</v>
      </c>
      <c r="Q8" s="54">
        <f t="shared" si="1"/>
        <v>1.4650445510623715</v>
      </c>
      <c r="R8" s="55">
        <v>4494.1963271784653</v>
      </c>
      <c r="S8" s="56">
        <v>4634.3</v>
      </c>
      <c r="T8" s="57">
        <f t="shared" si="2"/>
        <v>140.10367282153493</v>
      </c>
      <c r="U8" s="58">
        <f t="shared" si="3"/>
        <v>1.0311743552399488</v>
      </c>
      <c r="V8" s="59">
        <v>4290.7956154586018</v>
      </c>
      <c r="W8" s="56">
        <v>4275.4799999999996</v>
      </c>
      <c r="X8" s="57">
        <f t="shared" si="4"/>
        <v>-15.315615458602224</v>
      </c>
      <c r="Y8" s="115">
        <f t="shared" si="5"/>
        <v>0.99643058844298615</v>
      </c>
      <c r="Z8" s="60">
        <f t="shared" si="6"/>
        <v>4476.2649999999994</v>
      </c>
      <c r="AA8" s="61">
        <f t="shared" si="7"/>
        <v>69.179028681465752</v>
      </c>
      <c r="AB8" s="43">
        <f t="shared" si="9"/>
        <v>1.0156972269503444</v>
      </c>
      <c r="AC8" s="44"/>
    </row>
    <row r="9" spans="1:29" x14ac:dyDescent="0.25">
      <c r="A9" s="45" t="s">
        <v>31</v>
      </c>
      <c r="B9" s="46">
        <v>5653.5466666666662</v>
      </c>
      <c r="C9" s="47">
        <v>5284.2766666666676</v>
      </c>
      <c r="D9" s="47">
        <v>5596.7566666666671</v>
      </c>
      <c r="E9" s="47">
        <v>5927.3399999999992</v>
      </c>
      <c r="F9" s="48">
        <v>6404.6033333333326</v>
      </c>
      <c r="G9" s="48">
        <v>7145.0400000000009</v>
      </c>
      <c r="H9" s="49">
        <v>7609.246666666666</v>
      </c>
      <c r="I9" s="49">
        <v>8351.2666666666682</v>
      </c>
      <c r="J9" s="49">
        <v>8131.1050000000005</v>
      </c>
      <c r="K9" s="49">
        <v>8092.41</v>
      </c>
      <c r="L9" s="50">
        <v>7866.23</v>
      </c>
      <c r="M9" s="31">
        <f t="shared" si="8"/>
        <v>7751.1026245008561</v>
      </c>
      <c r="N9" s="51">
        <v>0</v>
      </c>
      <c r="O9" s="52">
        <v>0.7</v>
      </c>
      <c r="P9" s="53">
        <f t="shared" si="0"/>
        <v>0.7</v>
      </c>
      <c r="Q9" s="54" t="str">
        <f t="shared" si="1"/>
        <v/>
      </c>
      <c r="R9" s="55">
        <v>8335.8420917289113</v>
      </c>
      <c r="S9" s="56">
        <v>7915.62</v>
      </c>
      <c r="T9" s="57">
        <f t="shared" si="2"/>
        <v>-420.22209172891144</v>
      </c>
      <c r="U9" s="58">
        <f t="shared" si="3"/>
        <v>0.94958852541774164</v>
      </c>
      <c r="V9" s="59">
        <v>7166.3631572728018</v>
      </c>
      <c r="W9" s="56">
        <v>6754.23</v>
      </c>
      <c r="X9" s="57">
        <f t="shared" si="4"/>
        <v>-412.13315727280224</v>
      </c>
      <c r="Y9" s="115">
        <f t="shared" si="5"/>
        <v>0.94249061229131992</v>
      </c>
      <c r="Z9" s="60">
        <f t="shared" si="6"/>
        <v>7335.2749999999996</v>
      </c>
      <c r="AA9" s="61">
        <f t="shared" si="7"/>
        <v>-415.82762450085647</v>
      </c>
      <c r="AB9" s="43">
        <f t="shared" si="9"/>
        <v>0.94635245530275325</v>
      </c>
      <c r="AC9" s="44"/>
    </row>
    <row r="10" spans="1:29" x14ac:dyDescent="0.25">
      <c r="A10" s="45" t="s">
        <v>32</v>
      </c>
      <c r="B10" s="46"/>
      <c r="C10" s="47"/>
      <c r="D10" s="47"/>
      <c r="E10" s="47"/>
      <c r="F10" s="48">
        <v>38.766666666666673</v>
      </c>
      <c r="G10" s="48">
        <v>41.376666666666665</v>
      </c>
      <c r="H10" s="49">
        <v>44.666666666666664</v>
      </c>
      <c r="I10" s="49">
        <v>40.99</v>
      </c>
      <c r="J10" s="49">
        <v>40.465000000000003</v>
      </c>
      <c r="K10" s="49">
        <v>36.24</v>
      </c>
      <c r="L10" s="50">
        <v>38.71</v>
      </c>
      <c r="M10" s="31">
        <f t="shared" si="8"/>
        <v>38.150198548281693</v>
      </c>
      <c r="N10" s="51">
        <v>0.42</v>
      </c>
      <c r="O10" s="52">
        <v>0</v>
      </c>
      <c r="P10" s="53">
        <f t="shared" si="0"/>
        <v>-0.42</v>
      </c>
      <c r="Q10" s="54">
        <f t="shared" si="1"/>
        <v>0</v>
      </c>
      <c r="R10" s="55">
        <v>38.825666596713788</v>
      </c>
      <c r="S10" s="56">
        <v>37.6</v>
      </c>
      <c r="T10" s="57">
        <f t="shared" si="2"/>
        <v>-1.2256665967137863</v>
      </c>
      <c r="U10" s="58">
        <f t="shared" si="3"/>
        <v>0.96843153758453371</v>
      </c>
      <c r="V10" s="59">
        <v>37.05473049984959</v>
      </c>
      <c r="W10" s="56">
        <v>36.130000000000003</v>
      </c>
      <c r="X10" s="57">
        <f t="shared" si="4"/>
        <v>-0.92473049984958777</v>
      </c>
      <c r="Y10" s="115">
        <f t="shared" si="5"/>
        <v>0.97504419847680879</v>
      </c>
      <c r="Z10" s="60">
        <f t="shared" si="6"/>
        <v>36.865000000000002</v>
      </c>
      <c r="AA10" s="61">
        <f t="shared" si="7"/>
        <v>-1.2851985482816914</v>
      </c>
      <c r="AB10" s="43">
        <f t="shared" si="9"/>
        <v>0.96631213998388021</v>
      </c>
      <c r="AC10" s="44"/>
    </row>
    <row r="11" spans="1:29" x14ac:dyDescent="0.25">
      <c r="A11" s="45" t="s">
        <v>33</v>
      </c>
      <c r="B11" s="46">
        <v>106.65666666666668</v>
      </c>
      <c r="C11" s="47">
        <v>103.35666666666667</v>
      </c>
      <c r="D11" s="47">
        <v>131.75666666666666</v>
      </c>
      <c r="E11" s="47">
        <v>156.09</v>
      </c>
      <c r="F11" s="48">
        <v>93.643333333333331</v>
      </c>
      <c r="G11" s="48">
        <v>97.100000000000009</v>
      </c>
      <c r="H11" s="49">
        <v>102</v>
      </c>
      <c r="I11" s="49">
        <v>119.07666666666667</v>
      </c>
      <c r="J11" s="49">
        <v>118.77000000000001</v>
      </c>
      <c r="K11" s="49">
        <v>62.76</v>
      </c>
      <c r="L11" s="50">
        <v>10.25</v>
      </c>
      <c r="M11" s="31">
        <f t="shared" si="8"/>
        <v>10.093252517623469</v>
      </c>
      <c r="N11" s="51">
        <v>0</v>
      </c>
      <c r="O11" s="52">
        <v>0.08</v>
      </c>
      <c r="P11" s="53">
        <f t="shared" si="0"/>
        <v>0.08</v>
      </c>
      <c r="Q11" s="54" t="str">
        <f t="shared" si="1"/>
        <v/>
      </c>
      <c r="R11" s="55">
        <v>14.479701350484596</v>
      </c>
      <c r="S11" s="56">
        <v>12.95</v>
      </c>
      <c r="T11" s="57">
        <f t="shared" si="2"/>
        <v>-1.5297013504845971</v>
      </c>
      <c r="U11" s="58">
        <f t="shared" si="3"/>
        <v>0.89435546262607124</v>
      </c>
      <c r="V11" s="59">
        <v>5.7068036847623409</v>
      </c>
      <c r="W11" s="56">
        <v>9.58</v>
      </c>
      <c r="X11" s="57">
        <f t="shared" si="4"/>
        <v>3.8731963152376592</v>
      </c>
      <c r="Y11" s="115">
        <f t="shared" si="5"/>
        <v>1.6786980119150459</v>
      </c>
      <c r="Z11" s="60">
        <f t="shared" si="6"/>
        <v>11.305</v>
      </c>
      <c r="AA11" s="61">
        <f t="shared" si="7"/>
        <v>1.2117474823765306</v>
      </c>
      <c r="AB11" s="43">
        <f t="shared" si="9"/>
        <v>1.1200552032420412</v>
      </c>
      <c r="AC11" s="44"/>
    </row>
    <row r="12" spans="1:29" ht="15.75" thickBot="1" x14ac:dyDescent="0.3">
      <c r="A12" s="62" t="s">
        <v>34</v>
      </c>
      <c r="B12" s="63">
        <v>18241.293333333299</v>
      </c>
      <c r="C12" s="64">
        <v>15842.02</v>
      </c>
      <c r="D12" s="64">
        <v>17280.903333333332</v>
      </c>
      <c r="E12" s="64">
        <v>17726.666666666668</v>
      </c>
      <c r="F12" s="65">
        <v>18308.533333333333</v>
      </c>
      <c r="G12" s="66">
        <v>20181.509999999998</v>
      </c>
      <c r="H12" s="67">
        <v>21321.9</v>
      </c>
      <c r="I12" s="67">
        <f t="shared" ref="I12:O12" si="10">SUM(I4:I11)</f>
        <v>22603.03666666667</v>
      </c>
      <c r="J12" s="67">
        <f t="shared" si="10"/>
        <v>22264.465</v>
      </c>
      <c r="K12" s="67">
        <f t="shared" si="10"/>
        <v>22815.829999999998</v>
      </c>
      <c r="L12" s="119">
        <f t="shared" si="10"/>
        <v>22534.735000000001</v>
      </c>
      <c r="M12" s="118">
        <f>SUM(M4:M11)</f>
        <v>22206.935000000005</v>
      </c>
      <c r="N12" s="68">
        <f t="shared" si="10"/>
        <v>145.86999999999998</v>
      </c>
      <c r="O12" s="69">
        <f t="shared" si="10"/>
        <v>126.69</v>
      </c>
      <c r="P12" s="70">
        <f t="shared" si="0"/>
        <v>-19.179999999999978</v>
      </c>
      <c r="Q12" s="71">
        <f>IF(ISERROR(O12/N12),"",O12/N12)</f>
        <v>0.86851305957359304</v>
      </c>
      <c r="R12" s="72">
        <f>SUM(R4:R11)</f>
        <v>23296</v>
      </c>
      <c r="S12" s="73">
        <f>SUM(S4:S11)</f>
        <v>22681.639999999996</v>
      </c>
      <c r="T12" s="70">
        <f t="shared" si="2"/>
        <v>-614.36000000000422</v>
      </c>
      <c r="U12" s="74">
        <f t="shared" si="3"/>
        <v>0.97362809065934053</v>
      </c>
      <c r="V12" s="75">
        <f>SUM(V4:V11)</f>
        <v>20972.000000000004</v>
      </c>
      <c r="W12" s="73">
        <f>SUM(W4:W11)</f>
        <v>20190.210000000003</v>
      </c>
      <c r="X12" s="70">
        <f t="shared" si="4"/>
        <v>-781.79000000000087</v>
      </c>
      <c r="Y12" s="116">
        <f t="shared" si="5"/>
        <v>0.96272220102994466</v>
      </c>
      <c r="Z12" s="76">
        <f t="shared" si="6"/>
        <v>21499.269999999997</v>
      </c>
      <c r="AA12" s="77">
        <f t="shared" si="7"/>
        <v>-707.66500000000815</v>
      </c>
      <c r="AB12" s="78">
        <f>Z12/M12</f>
        <v>0.96813315299927671</v>
      </c>
    </row>
    <row r="13" spans="1:29" ht="15.75" thickTop="1" x14ac:dyDescent="0.25">
      <c r="A13" s="79" t="s">
        <v>35</v>
      </c>
      <c r="B13" s="80"/>
      <c r="C13" s="80"/>
      <c r="D13" s="81"/>
      <c r="E13" s="81">
        <v>17209.986666666668</v>
      </c>
      <c r="F13" s="82">
        <v>17702.440000000002</v>
      </c>
      <c r="G13" s="28">
        <v>19216.706666666665</v>
      </c>
      <c r="H13" s="28">
        <v>20400.45</v>
      </c>
      <c r="I13" s="83">
        <f>I12-I14</f>
        <v>21449.263333333336</v>
      </c>
      <c r="J13" s="83">
        <f>J12-J14</f>
        <v>21470.185000000001</v>
      </c>
      <c r="K13" s="83">
        <f>K12-K14</f>
        <v>22093.35</v>
      </c>
      <c r="L13" s="120">
        <v>21919.075000000004</v>
      </c>
      <c r="M13" s="84">
        <f>(N13+R13+V13)/2</f>
        <v>21657.735000000001</v>
      </c>
      <c r="N13" s="85">
        <v>137.46999999999997</v>
      </c>
      <c r="O13" s="86">
        <f>O12-O14</f>
        <v>124.81</v>
      </c>
      <c r="P13" s="87">
        <f t="shared" si="0"/>
        <v>-12.659999999999968</v>
      </c>
      <c r="Q13" s="35">
        <f>IF(ISERROR(O13/N13),"",O13/N13)</f>
        <v>0.90790717974830892</v>
      </c>
      <c r="R13" s="88">
        <v>22712</v>
      </c>
      <c r="S13" s="86">
        <f>S12-S14</f>
        <v>22154.059999999994</v>
      </c>
      <c r="T13" s="87">
        <f t="shared" si="2"/>
        <v>-557.94000000000597</v>
      </c>
      <c r="U13" s="39">
        <f t="shared" si="3"/>
        <v>0.97543413173652671</v>
      </c>
      <c r="V13" s="89">
        <v>20466</v>
      </c>
      <c r="W13" s="86">
        <f>W12-W14</f>
        <v>19750.960000000003</v>
      </c>
      <c r="X13" s="87">
        <f t="shared" si="4"/>
        <v>-715.03999999999724</v>
      </c>
      <c r="Y13" s="114">
        <f t="shared" si="5"/>
        <v>0.96506205413857138</v>
      </c>
      <c r="Z13" s="41">
        <f t="shared" si="6"/>
        <v>21014.915000000001</v>
      </c>
      <c r="AA13" s="90">
        <f t="shared" si="7"/>
        <v>-642.81999999999971</v>
      </c>
      <c r="AB13" s="91">
        <f>Z13/M13</f>
        <v>0.97031914925545082</v>
      </c>
      <c r="AC13" s="44"/>
    </row>
    <row r="14" spans="1:29" ht="15.75" thickBot="1" x14ac:dyDescent="0.3">
      <c r="A14" s="92" t="s">
        <v>36</v>
      </c>
      <c r="B14" s="93"/>
      <c r="C14" s="94"/>
      <c r="D14" s="95"/>
      <c r="E14" s="95">
        <v>516.67999999999995</v>
      </c>
      <c r="F14" s="96">
        <v>606.09333333333336</v>
      </c>
      <c r="G14" s="97">
        <v>964.80333333333328</v>
      </c>
      <c r="H14" s="98">
        <v>921.44999999999993</v>
      </c>
      <c r="I14" s="98">
        <v>1153.7733333333333</v>
      </c>
      <c r="J14" s="98">
        <v>794.28</v>
      </c>
      <c r="K14" s="98">
        <v>722.48</v>
      </c>
      <c r="L14" s="121">
        <v>615.66</v>
      </c>
      <c r="M14" s="99">
        <f>(N14+R14+V14)/2</f>
        <v>549.20000000000005</v>
      </c>
      <c r="N14" s="100">
        <v>8.4</v>
      </c>
      <c r="O14" s="101">
        <v>1.88</v>
      </c>
      <c r="P14" s="102">
        <f t="shared" si="0"/>
        <v>-6.5200000000000005</v>
      </c>
      <c r="Q14" s="103">
        <f>IF(ISERROR(O14/N14),"",O14/N14)</f>
        <v>0.22380952380952379</v>
      </c>
      <c r="R14" s="104">
        <v>584</v>
      </c>
      <c r="S14" s="101">
        <v>527.58000000000004</v>
      </c>
      <c r="T14" s="102">
        <f t="shared" si="2"/>
        <v>-56.419999999999959</v>
      </c>
      <c r="U14" s="105">
        <f t="shared" si="3"/>
        <v>0.90339041095890416</v>
      </c>
      <c r="V14" s="106">
        <v>506</v>
      </c>
      <c r="W14" s="101">
        <v>439.25</v>
      </c>
      <c r="X14" s="102">
        <f t="shared" si="4"/>
        <v>-66.75</v>
      </c>
      <c r="Y14" s="117">
        <f t="shared" si="5"/>
        <v>0.86808300395256921</v>
      </c>
      <c r="Z14" s="107">
        <f t="shared" si="6"/>
        <v>484.35500000000002</v>
      </c>
      <c r="AA14" s="108">
        <f t="shared" si="7"/>
        <v>-64.845000000000027</v>
      </c>
      <c r="AB14" s="109">
        <f>Z14/M14</f>
        <v>0.88192825928623453</v>
      </c>
      <c r="AC14" s="44"/>
    </row>
    <row r="15" spans="1:29" x14ac:dyDescent="0.25">
      <c r="R15" s="111"/>
    </row>
  </sheetData>
  <mergeCells count="10">
    <mergeCell ref="N2:Q2"/>
    <mergeCell ref="R2:U2"/>
    <mergeCell ref="V2:Y2"/>
    <mergeCell ref="Z2:AB2"/>
    <mergeCell ref="G2:G3"/>
    <mergeCell ref="I2:I3"/>
    <mergeCell ref="J2:J3"/>
    <mergeCell ref="K2:K3"/>
    <mergeCell ref="L2:L3"/>
    <mergeCell ref="M2:M3"/>
  </mergeCells>
  <printOptions horizontalCentered="1"/>
  <pageMargins left="0.5" right="0.5" top="0.5" bottom="0.5" header="0.05" footer="0.05"/>
  <pageSetup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2019-2020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2019-12-05T20:47:15Z</dcterms:created>
  <dcterms:modified xsi:type="dcterms:W3CDTF">2020-11-19T00:32:16Z</dcterms:modified>
</cp:coreProperties>
</file>